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F:\ข้อมูลภาค\ฝ่ายวิชาการ\ปรับปรุงหลักสูตร\ใบตรวจสอบรายวิชา\"/>
    </mc:Choice>
  </mc:AlternateContent>
  <xr:revisionPtr revIDLastSave="0" documentId="13_ncr:1_{744FDBF0-5703-4DA3-BF5C-5CC3684D3E13}" xr6:coauthVersionLast="47" xr6:coauthVersionMax="47" xr10:uidLastSave="{00000000-0000-0000-0000-000000000000}"/>
  <workbookProtection workbookAlgorithmName="SHA-512" workbookHashValue="iaxnstyyx8KzUM1NFrWOXrLmmWWeNgUqvVrKMgMpXX+2G83ReqIV5ws9aaZnY9MQpyvNMvXaTKfc6oRioiVnUg==" workbookSaltValue="Y4W11kJdxbAkRzQ/pRx3aQ==" workbookSpinCount="100000" lockStructure="1"/>
  <bookViews>
    <workbookView xWindow="-120" yWindow="-120" windowWidth="24240" windowHeight="13140" activeTab="2" xr2:uid="{00000000-000D-0000-FFFF-FFFF00000000}"/>
  </bookViews>
  <sheets>
    <sheet name="ชีววิทยา" sheetId="3" r:id="rId1"/>
    <sheet name="ข้อมูลใน regis ชีววิทยา" sheetId="8" r:id="rId2"/>
    <sheet name="สัตววิทยา" sheetId="6" r:id="rId3"/>
    <sheet name="ข้อมูลใน regis สัตววิทยา" sheetId="10" r:id="rId4"/>
    <sheet name="รายชื่อนิสิต" sheetId="7" state="hidden" r:id="rId5"/>
    <sheet name="Data รายชื่อ" sheetId="12" state="hidden" r:id="rId6"/>
    <sheet name="D35" sheetId="13" state="hidden" r:id="rId7"/>
    <sheet name="ฝึกงาน" sheetId="11" state="hidden" r:id="rId8"/>
    <sheet name="โครงสร้าง" sheetId="1" state="hidden" r:id="rId9"/>
    <sheet name="รายละเอียด" sheetId="2" state="hidden" r:id="rId10"/>
  </sheets>
  <definedNames>
    <definedName name="_xlnm._FilterDatabase" localSheetId="1" hidden="1">'ข้อมูลใน regis ชีววิทยา'!$A$2:$G$15</definedName>
    <definedName name="_xlnm.Print_Area" localSheetId="0">ชีววิทยา!$A$1:$M$144</definedName>
    <definedName name="_xlnm.Print_Area" localSheetId="2">สัตววิทยา!$A$1:$M$153</definedName>
    <definedName name="_xlnm.Print_Titles" localSheetId="0">ชีววิทยา!$1:$8</definedName>
    <definedName name="_xlnm.Print_Titles" localSheetId="2">สัตววิทยา!$1:$8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3" i="7" l="1"/>
  <c r="F73" i="7" s="1"/>
  <c r="G73" i="7" s="1"/>
  <c r="B73" i="7"/>
  <c r="D73" i="7" s="1"/>
  <c r="C73" i="7"/>
  <c r="A74" i="7"/>
  <c r="B74" i="7"/>
  <c r="C74" i="7"/>
  <c r="D74" i="7"/>
  <c r="E74" i="7"/>
  <c r="F74" i="7"/>
  <c r="G74" i="7" s="1"/>
  <c r="H74" i="7"/>
  <c r="I74" i="7"/>
  <c r="A75" i="7"/>
  <c r="F75" i="7" s="1"/>
  <c r="G75" i="7" s="1"/>
  <c r="B75" i="7"/>
  <c r="D75" i="7" s="1"/>
  <c r="C75" i="7"/>
  <c r="A76" i="7"/>
  <c r="B76" i="7"/>
  <c r="C76" i="7"/>
  <c r="D76" i="7" s="1"/>
  <c r="E76" i="7"/>
  <c r="F76" i="7"/>
  <c r="G76" i="7" s="1"/>
  <c r="H76" i="7"/>
  <c r="I76" i="7"/>
  <c r="A77" i="7"/>
  <c r="F77" i="7" s="1"/>
  <c r="G77" i="7" s="1"/>
  <c r="B77" i="7"/>
  <c r="C77" i="7"/>
  <c r="E77" i="7"/>
  <c r="H77" i="7"/>
  <c r="A78" i="7"/>
  <c r="B78" i="7"/>
  <c r="D78" i="7" s="1"/>
  <c r="C78" i="7"/>
  <c r="E78" i="7"/>
  <c r="F78" i="7"/>
  <c r="G78" i="7" s="1"/>
  <c r="H78" i="7"/>
  <c r="I78" i="7"/>
  <c r="A79" i="7"/>
  <c r="I79" i="7" s="1"/>
  <c r="B79" i="7"/>
  <c r="C79" i="7"/>
  <c r="H79" i="7"/>
  <c r="A80" i="7"/>
  <c r="B80" i="7"/>
  <c r="C80" i="7"/>
  <c r="D80" i="7"/>
  <c r="E80" i="7"/>
  <c r="F80" i="7"/>
  <c r="G80" i="7" s="1"/>
  <c r="H80" i="7"/>
  <c r="I80" i="7"/>
  <c r="A81" i="7"/>
  <c r="B81" i="7"/>
  <c r="D81" i="7" s="1"/>
  <c r="C81" i="7"/>
  <c r="E81" i="7"/>
  <c r="F81" i="7"/>
  <c r="G81" i="7" s="1"/>
  <c r="H81" i="7"/>
  <c r="I81" i="7"/>
  <c r="A82" i="7"/>
  <c r="B82" i="7"/>
  <c r="D82" i="7" s="1"/>
  <c r="C82" i="7"/>
  <c r="E82" i="7"/>
  <c r="F82" i="7"/>
  <c r="G82" i="7" s="1"/>
  <c r="H82" i="7"/>
  <c r="I82" i="7"/>
  <c r="A83" i="7"/>
  <c r="F83" i="7" s="1"/>
  <c r="G83" i="7" s="1"/>
  <c r="B83" i="7"/>
  <c r="D83" i="7" s="1"/>
  <c r="C83" i="7"/>
  <c r="E83" i="7"/>
  <c r="H83" i="7"/>
  <c r="A84" i="7"/>
  <c r="B84" i="7"/>
  <c r="D84" i="7" s="1"/>
  <c r="C84" i="7"/>
  <c r="E84" i="7"/>
  <c r="F84" i="7"/>
  <c r="G84" i="7" s="1"/>
  <c r="H84" i="7"/>
  <c r="I84" i="7"/>
  <c r="A85" i="7"/>
  <c r="I85" i="7" s="1"/>
  <c r="B85" i="7"/>
  <c r="C85" i="7"/>
  <c r="H85" i="7"/>
  <c r="A86" i="7"/>
  <c r="B86" i="7"/>
  <c r="C86" i="7"/>
  <c r="D86" i="7"/>
  <c r="E86" i="7"/>
  <c r="F86" i="7"/>
  <c r="G86" i="7" s="1"/>
  <c r="H86" i="7"/>
  <c r="I86" i="7"/>
  <c r="A87" i="7"/>
  <c r="B87" i="7"/>
  <c r="D87" i="7" s="1"/>
  <c r="C87" i="7"/>
  <c r="E87" i="7"/>
  <c r="F87" i="7"/>
  <c r="G87" i="7" s="1"/>
  <c r="H87" i="7"/>
  <c r="I87" i="7"/>
  <c r="A88" i="7"/>
  <c r="B88" i="7"/>
  <c r="D88" i="7" s="1"/>
  <c r="C88" i="7"/>
  <c r="E88" i="7"/>
  <c r="F88" i="7"/>
  <c r="G88" i="7" s="1"/>
  <c r="H88" i="7"/>
  <c r="I88" i="7"/>
  <c r="A89" i="7"/>
  <c r="F89" i="7" s="1"/>
  <c r="G89" i="7" s="1"/>
  <c r="B89" i="7"/>
  <c r="D89" i="7" s="1"/>
  <c r="C89" i="7"/>
  <c r="E89" i="7"/>
  <c r="H89" i="7"/>
  <c r="A90" i="7"/>
  <c r="B90" i="7"/>
  <c r="D90" i="7" s="1"/>
  <c r="C90" i="7"/>
  <c r="E90" i="7"/>
  <c r="F90" i="7"/>
  <c r="G90" i="7" s="1"/>
  <c r="H90" i="7"/>
  <c r="I90" i="7"/>
  <c r="A91" i="7"/>
  <c r="E91" i="7" s="1"/>
  <c r="B91" i="7"/>
  <c r="C91" i="7"/>
  <c r="H91" i="7"/>
  <c r="I91" i="7"/>
  <c r="A92" i="7"/>
  <c r="B92" i="7"/>
  <c r="C92" i="7"/>
  <c r="D92" i="7"/>
  <c r="E92" i="7"/>
  <c r="F92" i="7"/>
  <c r="G92" i="7" s="1"/>
  <c r="H92" i="7"/>
  <c r="I92" i="7"/>
  <c r="A93" i="7"/>
  <c r="B93" i="7"/>
  <c r="D93" i="7" s="1"/>
  <c r="C93" i="7"/>
  <c r="E93" i="7"/>
  <c r="F93" i="7"/>
  <c r="G93" i="7" s="1"/>
  <c r="H93" i="7"/>
  <c r="I93" i="7"/>
  <c r="A94" i="7"/>
  <c r="B94" i="7"/>
  <c r="D94" i="7" s="1"/>
  <c r="C94" i="7"/>
  <c r="E94" i="7"/>
  <c r="F94" i="7"/>
  <c r="G94" i="7" s="1"/>
  <c r="H94" i="7"/>
  <c r="I94" i="7"/>
  <c r="A95" i="7"/>
  <c r="F95" i="7" s="1"/>
  <c r="G95" i="7" s="1"/>
  <c r="B95" i="7"/>
  <c r="D95" i="7" s="1"/>
  <c r="C95" i="7"/>
  <c r="E95" i="7"/>
  <c r="H95" i="7"/>
  <c r="A96" i="7"/>
  <c r="B96" i="7"/>
  <c r="D96" i="7" s="1"/>
  <c r="C96" i="7"/>
  <c r="E96" i="7"/>
  <c r="F96" i="7"/>
  <c r="G96" i="7" s="1"/>
  <c r="H96" i="7"/>
  <c r="I96" i="7"/>
  <c r="A97" i="7"/>
  <c r="E97" i="7" s="1"/>
  <c r="B97" i="7"/>
  <c r="C97" i="7"/>
  <c r="H97" i="7"/>
  <c r="I97" i="7"/>
  <c r="A98" i="7"/>
  <c r="B98" i="7"/>
  <c r="C98" i="7"/>
  <c r="D98" i="7"/>
  <c r="E98" i="7"/>
  <c r="F98" i="7"/>
  <c r="G98" i="7" s="1"/>
  <c r="H98" i="7"/>
  <c r="I98" i="7"/>
  <c r="A99" i="7"/>
  <c r="B99" i="7"/>
  <c r="D99" i="7" s="1"/>
  <c r="C99" i="7"/>
  <c r="E99" i="7"/>
  <c r="F99" i="7"/>
  <c r="G99" i="7" s="1"/>
  <c r="H99" i="7"/>
  <c r="I99" i="7"/>
  <c r="A100" i="7"/>
  <c r="B100" i="7"/>
  <c r="D100" i="7" s="1"/>
  <c r="C100" i="7"/>
  <c r="E100" i="7"/>
  <c r="F100" i="7"/>
  <c r="G100" i="7" s="1"/>
  <c r="H100" i="7"/>
  <c r="I100" i="7"/>
  <c r="A101" i="7"/>
  <c r="F101" i="7" s="1"/>
  <c r="G101" i="7" s="1"/>
  <c r="B101" i="7"/>
  <c r="D101" i="7" s="1"/>
  <c r="C101" i="7"/>
  <c r="E101" i="7"/>
  <c r="H101" i="7"/>
  <c r="A102" i="7"/>
  <c r="B102" i="7"/>
  <c r="D102" i="7" s="1"/>
  <c r="C102" i="7"/>
  <c r="E102" i="7"/>
  <c r="F102" i="7"/>
  <c r="G102" i="7" s="1"/>
  <c r="H102" i="7"/>
  <c r="I102" i="7"/>
  <c r="A103" i="7"/>
  <c r="E103" i="7" s="1"/>
  <c r="B103" i="7"/>
  <c r="C103" i="7"/>
  <c r="H103" i="7"/>
  <c r="I103" i="7"/>
  <c r="A104" i="7"/>
  <c r="B104" i="7"/>
  <c r="C104" i="7"/>
  <c r="D104" i="7"/>
  <c r="E104" i="7"/>
  <c r="F104" i="7"/>
  <c r="G104" i="7" s="1"/>
  <c r="H104" i="7"/>
  <c r="I104" i="7"/>
  <c r="A105" i="7"/>
  <c r="B105" i="7"/>
  <c r="D105" i="7" s="1"/>
  <c r="C105" i="7"/>
  <c r="E105" i="7"/>
  <c r="F105" i="7"/>
  <c r="G105" i="7" s="1"/>
  <c r="H105" i="7"/>
  <c r="I105" i="7"/>
  <c r="A106" i="7"/>
  <c r="B106" i="7"/>
  <c r="D106" i="7" s="1"/>
  <c r="C106" i="7"/>
  <c r="E106" i="7"/>
  <c r="F106" i="7"/>
  <c r="G106" i="7" s="1"/>
  <c r="H106" i="7"/>
  <c r="I106" i="7"/>
  <c r="A107" i="7"/>
  <c r="F107" i="7" s="1"/>
  <c r="G107" i="7" s="1"/>
  <c r="B107" i="7"/>
  <c r="D107" i="7" s="1"/>
  <c r="C107" i="7"/>
  <c r="E107" i="7"/>
  <c r="H107" i="7"/>
  <c r="A108" i="7"/>
  <c r="B108" i="7"/>
  <c r="D108" i="7" s="1"/>
  <c r="C108" i="7"/>
  <c r="E108" i="7"/>
  <c r="F108" i="7"/>
  <c r="G108" i="7" s="1"/>
  <c r="H108" i="7"/>
  <c r="I108" i="7"/>
  <c r="A109" i="7"/>
  <c r="E109" i="7" s="1"/>
  <c r="B109" i="7"/>
  <c r="C109" i="7"/>
  <c r="H109" i="7"/>
  <c r="I109" i="7"/>
  <c r="A110" i="7"/>
  <c r="B110" i="7"/>
  <c r="C110" i="7"/>
  <c r="D110" i="7"/>
  <c r="E110" i="7"/>
  <c r="F110" i="7"/>
  <c r="G110" i="7" s="1"/>
  <c r="H110" i="7"/>
  <c r="I110" i="7"/>
  <c r="A111" i="7"/>
  <c r="B111" i="7"/>
  <c r="D111" i="7" s="1"/>
  <c r="C111" i="7"/>
  <c r="E111" i="7"/>
  <c r="F111" i="7"/>
  <c r="G111" i="7" s="1"/>
  <c r="H111" i="7"/>
  <c r="I111" i="7"/>
  <c r="A112" i="7"/>
  <c r="B112" i="7"/>
  <c r="D112" i="7" s="1"/>
  <c r="C112" i="7"/>
  <c r="E112" i="7"/>
  <c r="F112" i="7"/>
  <c r="G112" i="7" s="1"/>
  <c r="H112" i="7"/>
  <c r="I112" i="7"/>
  <c r="A113" i="7"/>
  <c r="F113" i="7" s="1"/>
  <c r="G113" i="7" s="1"/>
  <c r="B113" i="7"/>
  <c r="D113" i="7" s="1"/>
  <c r="C113" i="7"/>
  <c r="E113" i="7"/>
  <c r="H113" i="7"/>
  <c r="A114" i="7"/>
  <c r="B114" i="7"/>
  <c r="D114" i="7" s="1"/>
  <c r="C114" i="7"/>
  <c r="E114" i="7"/>
  <c r="F114" i="7"/>
  <c r="G114" i="7" s="1"/>
  <c r="H114" i="7"/>
  <c r="I114" i="7"/>
  <c r="A115" i="7"/>
  <c r="E115" i="7" s="1"/>
  <c r="B115" i="7"/>
  <c r="C115" i="7"/>
  <c r="H115" i="7"/>
  <c r="I115" i="7"/>
  <c r="A116" i="7"/>
  <c r="B116" i="7"/>
  <c r="C116" i="7"/>
  <c r="D116" i="7"/>
  <c r="E116" i="7"/>
  <c r="F116" i="7"/>
  <c r="G116" i="7" s="1"/>
  <c r="H116" i="7"/>
  <c r="I116" i="7"/>
  <c r="A117" i="7"/>
  <c r="B117" i="7"/>
  <c r="D117" i="7" s="1"/>
  <c r="C117" i="7"/>
  <c r="E117" i="7"/>
  <c r="F117" i="7"/>
  <c r="G117" i="7" s="1"/>
  <c r="H117" i="7"/>
  <c r="I117" i="7"/>
  <c r="A118" i="7"/>
  <c r="B118" i="7"/>
  <c r="D118" i="7" s="1"/>
  <c r="C118" i="7"/>
  <c r="E118" i="7"/>
  <c r="F118" i="7"/>
  <c r="G118" i="7" s="1"/>
  <c r="H118" i="7"/>
  <c r="I118" i="7"/>
  <c r="A119" i="7"/>
  <c r="F119" i="7" s="1"/>
  <c r="G119" i="7" s="1"/>
  <c r="B119" i="7"/>
  <c r="D119" i="7" s="1"/>
  <c r="C119" i="7"/>
  <c r="E119" i="7"/>
  <c r="H119" i="7"/>
  <c r="A120" i="7"/>
  <c r="B120" i="7"/>
  <c r="D120" i="7" s="1"/>
  <c r="C120" i="7"/>
  <c r="E120" i="7"/>
  <c r="F120" i="7"/>
  <c r="G120" i="7" s="1"/>
  <c r="H120" i="7"/>
  <c r="I120" i="7"/>
  <c r="A121" i="7"/>
  <c r="E121" i="7" s="1"/>
  <c r="B121" i="7"/>
  <c r="C121" i="7"/>
  <c r="H121" i="7"/>
  <c r="I121" i="7"/>
  <c r="A122" i="7"/>
  <c r="B122" i="7"/>
  <c r="C122" i="7"/>
  <c r="D122" i="7"/>
  <c r="E122" i="7"/>
  <c r="F122" i="7"/>
  <c r="G122" i="7" s="1"/>
  <c r="H122" i="7"/>
  <c r="I122" i="7"/>
  <c r="A123" i="7"/>
  <c r="B123" i="7"/>
  <c r="D123" i="7" s="1"/>
  <c r="C123" i="7"/>
  <c r="E123" i="7"/>
  <c r="F123" i="7"/>
  <c r="G123" i="7" s="1"/>
  <c r="H123" i="7"/>
  <c r="I123" i="7"/>
  <c r="A124" i="7"/>
  <c r="B124" i="7"/>
  <c r="C124" i="7"/>
  <c r="E124" i="7"/>
  <c r="F124" i="7"/>
  <c r="G124" i="7" s="1"/>
  <c r="H124" i="7"/>
  <c r="I124" i="7"/>
  <c r="A125" i="7"/>
  <c r="B125" i="7"/>
  <c r="D125" i="7" s="1"/>
  <c r="C125" i="7"/>
  <c r="E125" i="7"/>
  <c r="H125" i="7"/>
  <c r="A126" i="7"/>
  <c r="B126" i="7"/>
  <c r="D126" i="7" s="1"/>
  <c r="C126" i="7"/>
  <c r="E126" i="7"/>
  <c r="F126" i="7"/>
  <c r="G126" i="7" s="1"/>
  <c r="H126" i="7"/>
  <c r="I126" i="7"/>
  <c r="A127" i="7"/>
  <c r="E127" i="7" s="1"/>
  <c r="B127" i="7"/>
  <c r="C127" i="7"/>
  <c r="H127" i="7"/>
  <c r="I127" i="7"/>
  <c r="A128" i="7"/>
  <c r="B128" i="7"/>
  <c r="C128" i="7"/>
  <c r="D128" i="7"/>
  <c r="E128" i="7"/>
  <c r="F128" i="7"/>
  <c r="G128" i="7" s="1"/>
  <c r="H128" i="7"/>
  <c r="I128" i="7"/>
  <c r="A129" i="7"/>
  <c r="B129" i="7"/>
  <c r="D129" i="7" s="1"/>
  <c r="C129" i="7"/>
  <c r="E129" i="7"/>
  <c r="F129" i="7"/>
  <c r="G129" i="7" s="1"/>
  <c r="H129" i="7"/>
  <c r="I129" i="7"/>
  <c r="A130" i="7"/>
  <c r="B130" i="7"/>
  <c r="D130" i="7" s="1"/>
  <c r="C130" i="7"/>
  <c r="E130" i="7"/>
  <c r="F130" i="7"/>
  <c r="G130" i="7" s="1"/>
  <c r="H130" i="7"/>
  <c r="I130" i="7"/>
  <c r="A131" i="7"/>
  <c r="B131" i="7"/>
  <c r="D131" i="7" s="1"/>
  <c r="C131" i="7"/>
  <c r="E131" i="7"/>
  <c r="H131" i="7"/>
  <c r="A132" i="7"/>
  <c r="B132" i="7"/>
  <c r="C132" i="7"/>
  <c r="D132" i="7"/>
  <c r="E132" i="7"/>
  <c r="F132" i="7"/>
  <c r="G132" i="7" s="1"/>
  <c r="H132" i="7"/>
  <c r="I132" i="7"/>
  <c r="A133" i="7"/>
  <c r="E133" i="7" s="1"/>
  <c r="B133" i="7"/>
  <c r="D133" i="7" s="1"/>
  <c r="C133" i="7"/>
  <c r="H133" i="7"/>
  <c r="I133" i="7"/>
  <c r="A134" i="7"/>
  <c r="B134" i="7"/>
  <c r="C134" i="7"/>
  <c r="D134" i="7"/>
  <c r="E134" i="7"/>
  <c r="F134" i="7"/>
  <c r="G134" i="7" s="1"/>
  <c r="H134" i="7"/>
  <c r="I134" i="7"/>
  <c r="A135" i="7"/>
  <c r="B135" i="7"/>
  <c r="D135" i="7" s="1"/>
  <c r="C135" i="7"/>
  <c r="E135" i="7"/>
  <c r="F135" i="7"/>
  <c r="G135" i="7" s="1"/>
  <c r="H135" i="7"/>
  <c r="I135" i="7"/>
  <c r="A136" i="7"/>
  <c r="B136" i="7"/>
  <c r="C136" i="7"/>
  <c r="E136" i="7"/>
  <c r="F136" i="7"/>
  <c r="G136" i="7" s="1"/>
  <c r="H136" i="7"/>
  <c r="I136" i="7"/>
  <c r="A137" i="7"/>
  <c r="B137" i="7"/>
  <c r="D137" i="7" s="1"/>
  <c r="C137" i="7"/>
  <c r="E137" i="7"/>
  <c r="H137" i="7"/>
  <c r="A138" i="7"/>
  <c r="B138" i="7"/>
  <c r="C138" i="7"/>
  <c r="D138" i="7"/>
  <c r="E138" i="7"/>
  <c r="F138" i="7"/>
  <c r="G138" i="7" s="1"/>
  <c r="H138" i="7"/>
  <c r="I138" i="7"/>
  <c r="A139" i="7"/>
  <c r="E139" i="7" s="1"/>
  <c r="B139" i="7"/>
  <c r="D139" i="7" s="1"/>
  <c r="C139" i="7"/>
  <c r="H139" i="7"/>
  <c r="I139" i="7"/>
  <c r="A140" i="7"/>
  <c r="B140" i="7"/>
  <c r="C140" i="7"/>
  <c r="D140" i="7"/>
  <c r="E140" i="7"/>
  <c r="F140" i="7"/>
  <c r="G140" i="7" s="1"/>
  <c r="H140" i="7"/>
  <c r="I140" i="7"/>
  <c r="A141" i="7"/>
  <c r="B141" i="7"/>
  <c r="D141" i="7" s="1"/>
  <c r="C141" i="7"/>
  <c r="E141" i="7"/>
  <c r="F141" i="7"/>
  <c r="G141" i="7" s="1"/>
  <c r="H141" i="7"/>
  <c r="I141" i="7"/>
  <c r="A142" i="7"/>
  <c r="B142" i="7"/>
  <c r="C142" i="7"/>
  <c r="E142" i="7"/>
  <c r="F142" i="7"/>
  <c r="G142" i="7" s="1"/>
  <c r="H142" i="7"/>
  <c r="I142" i="7"/>
  <c r="A143" i="7"/>
  <c r="B143" i="7"/>
  <c r="D143" i="7" s="1"/>
  <c r="C143" i="7"/>
  <c r="E143" i="7"/>
  <c r="H143" i="7"/>
  <c r="A144" i="7"/>
  <c r="B144" i="7"/>
  <c r="C144" i="7"/>
  <c r="D144" i="7"/>
  <c r="E144" i="7"/>
  <c r="F144" i="7"/>
  <c r="G144" i="7" s="1"/>
  <c r="H144" i="7"/>
  <c r="I144" i="7"/>
  <c r="A145" i="7"/>
  <c r="E145" i="7" s="1"/>
  <c r="B145" i="7"/>
  <c r="D145" i="7" s="1"/>
  <c r="C145" i="7"/>
  <c r="H145" i="7"/>
  <c r="I145" i="7"/>
  <c r="A146" i="7"/>
  <c r="B146" i="7"/>
  <c r="C146" i="7"/>
  <c r="D146" i="7"/>
  <c r="E146" i="7"/>
  <c r="F146" i="7"/>
  <c r="G146" i="7" s="1"/>
  <c r="H146" i="7"/>
  <c r="I146" i="7"/>
  <c r="A147" i="7"/>
  <c r="B147" i="7"/>
  <c r="D147" i="7" s="1"/>
  <c r="C147" i="7"/>
  <c r="E147" i="7"/>
  <c r="F147" i="7"/>
  <c r="G147" i="7" s="1"/>
  <c r="H147" i="7"/>
  <c r="I147" i="7"/>
  <c r="A148" i="7"/>
  <c r="B148" i="7"/>
  <c r="C148" i="7"/>
  <c r="E148" i="7"/>
  <c r="F148" i="7"/>
  <c r="G148" i="7" s="1"/>
  <c r="H148" i="7"/>
  <c r="I148" i="7"/>
  <c r="A149" i="7"/>
  <c r="I149" i="7" s="1"/>
  <c r="B149" i="7"/>
  <c r="D149" i="7" s="1"/>
  <c r="C149" i="7"/>
  <c r="E149" i="7"/>
  <c r="F149" i="7"/>
  <c r="G149" i="7"/>
  <c r="H149" i="7"/>
  <c r="A150" i="7"/>
  <c r="B150" i="7"/>
  <c r="C150" i="7"/>
  <c r="D150" i="7" s="1"/>
  <c r="E150" i="7"/>
  <c r="F150" i="7"/>
  <c r="G150" i="7" s="1"/>
  <c r="H150" i="7"/>
  <c r="I150" i="7"/>
  <c r="A151" i="7"/>
  <c r="B151" i="7"/>
  <c r="C151" i="7"/>
  <c r="A152" i="7"/>
  <c r="B152" i="7"/>
  <c r="C152" i="7"/>
  <c r="D152" i="7"/>
  <c r="E152" i="7"/>
  <c r="F152" i="7"/>
  <c r="G152" i="7" s="1"/>
  <c r="H152" i="7"/>
  <c r="I152" i="7"/>
  <c r="A153" i="7"/>
  <c r="B153" i="7"/>
  <c r="C153" i="7"/>
  <c r="E153" i="7"/>
  <c r="F153" i="7"/>
  <c r="G153" i="7" s="1"/>
  <c r="H153" i="7"/>
  <c r="I153" i="7"/>
  <c r="A154" i="7"/>
  <c r="B154" i="7"/>
  <c r="D154" i="7" s="1"/>
  <c r="C154" i="7"/>
  <c r="E154" i="7"/>
  <c r="F154" i="7"/>
  <c r="G154" i="7" s="1"/>
  <c r="H154" i="7"/>
  <c r="I154" i="7"/>
  <c r="A155" i="7"/>
  <c r="I155" i="7" s="1"/>
  <c r="B155" i="7"/>
  <c r="D155" i="7" s="1"/>
  <c r="C155" i="7"/>
  <c r="F155" i="7"/>
  <c r="G155" i="7" s="1"/>
  <c r="H155" i="7"/>
  <c r="A156" i="7"/>
  <c r="B156" i="7"/>
  <c r="D156" i="7" s="1"/>
  <c r="C156" i="7"/>
  <c r="E156" i="7"/>
  <c r="F156" i="7"/>
  <c r="G156" i="7" s="1"/>
  <c r="H156" i="7"/>
  <c r="I156" i="7"/>
  <c r="A157" i="7"/>
  <c r="H157" i="7" s="1"/>
  <c r="B157" i="7"/>
  <c r="D157" i="7" s="1"/>
  <c r="C157" i="7"/>
  <c r="I157" i="7"/>
  <c r="A158" i="7"/>
  <c r="E158" i="7" s="1"/>
  <c r="B158" i="7"/>
  <c r="C158" i="7"/>
  <c r="D158" i="7"/>
  <c r="F158" i="7"/>
  <c r="G158" i="7" s="1"/>
  <c r="A159" i="7"/>
  <c r="B159" i="7"/>
  <c r="D159" i="7" s="1"/>
  <c r="C159" i="7"/>
  <c r="I159" i="7"/>
  <c r="A160" i="7"/>
  <c r="B160" i="7"/>
  <c r="C160" i="7"/>
  <c r="D160" i="7"/>
  <c r="F160" i="7"/>
  <c r="G160" i="7" s="1"/>
  <c r="A161" i="7"/>
  <c r="B161" i="7"/>
  <c r="C161" i="7"/>
  <c r="D161" i="7" s="1"/>
  <c r="I161" i="7"/>
  <c r="A162" i="7"/>
  <c r="B162" i="7"/>
  <c r="C162" i="7"/>
  <c r="D162" i="7"/>
  <c r="E162" i="7"/>
  <c r="F162" i="7"/>
  <c r="G162" i="7" s="1"/>
  <c r="A163" i="7"/>
  <c r="B163" i="7"/>
  <c r="C163" i="7"/>
  <c r="D163" i="7" s="1"/>
  <c r="I163" i="7"/>
  <c r="A164" i="7"/>
  <c r="E164" i="7" s="1"/>
  <c r="B164" i="7"/>
  <c r="C164" i="7"/>
  <c r="D164" i="7"/>
  <c r="F164" i="7"/>
  <c r="G164" i="7" s="1"/>
  <c r="A165" i="7"/>
  <c r="B165" i="7"/>
  <c r="C165" i="7"/>
  <c r="A166" i="7"/>
  <c r="B166" i="7"/>
  <c r="C166" i="7"/>
  <c r="D166" i="7"/>
  <c r="F166" i="7"/>
  <c r="G166" i="7" s="1"/>
  <c r="A167" i="7"/>
  <c r="B167" i="7"/>
  <c r="C167" i="7"/>
  <c r="D167" i="7" s="1"/>
  <c r="I167" i="7"/>
  <c r="A168" i="7"/>
  <c r="B168" i="7"/>
  <c r="C168" i="7"/>
  <c r="D168" i="7"/>
  <c r="E168" i="7"/>
  <c r="F168" i="7"/>
  <c r="G168" i="7" s="1"/>
  <c r="A169" i="7"/>
  <c r="B169" i="7"/>
  <c r="C169" i="7"/>
  <c r="D169" i="7" s="1"/>
  <c r="A170" i="7"/>
  <c r="E170" i="7" s="1"/>
  <c r="B170" i="7"/>
  <c r="C170" i="7"/>
  <c r="D170" i="7"/>
  <c r="F170" i="7"/>
  <c r="G170" i="7" s="1"/>
  <c r="A171" i="7"/>
  <c r="B171" i="7"/>
  <c r="C171" i="7"/>
  <c r="I171" i="7"/>
  <c r="A172" i="7"/>
  <c r="B172" i="7"/>
  <c r="C172" i="7"/>
  <c r="D172" i="7"/>
  <c r="F172" i="7"/>
  <c r="G172" i="7" s="1"/>
  <c r="A173" i="7"/>
  <c r="B173" i="7"/>
  <c r="C173" i="7"/>
  <c r="D173" i="7" s="1"/>
  <c r="A174" i="7"/>
  <c r="B174" i="7"/>
  <c r="C174" i="7"/>
  <c r="D174" i="7"/>
  <c r="E174" i="7"/>
  <c r="F174" i="7"/>
  <c r="G174" i="7" s="1"/>
  <c r="A175" i="7"/>
  <c r="B175" i="7"/>
  <c r="C175" i="7"/>
  <c r="D175" i="7" s="1"/>
  <c r="I175" i="7"/>
  <c r="A176" i="7"/>
  <c r="E176" i="7" s="1"/>
  <c r="B176" i="7"/>
  <c r="C176" i="7"/>
  <c r="D176" i="7"/>
  <c r="F176" i="7"/>
  <c r="G176" i="7" s="1"/>
  <c r="A177" i="7"/>
  <c r="B177" i="7"/>
  <c r="D177" i="7" s="1"/>
  <c r="C177" i="7"/>
  <c r="I177" i="7"/>
  <c r="A178" i="7"/>
  <c r="B178" i="7"/>
  <c r="C178" i="7"/>
  <c r="D178" i="7"/>
  <c r="F178" i="7"/>
  <c r="G178" i="7" s="1"/>
  <c r="A179" i="7"/>
  <c r="B179" i="7"/>
  <c r="C179" i="7"/>
  <c r="D179" i="7" s="1"/>
  <c r="A180" i="7"/>
  <c r="B180" i="7"/>
  <c r="C180" i="7"/>
  <c r="D180" i="7"/>
  <c r="E180" i="7"/>
  <c r="F180" i="7"/>
  <c r="G180" i="7" s="1"/>
  <c r="A181" i="7"/>
  <c r="B181" i="7"/>
  <c r="C181" i="7"/>
  <c r="D181" i="7" s="1"/>
  <c r="I181" i="7"/>
  <c r="A182" i="7"/>
  <c r="E182" i="7" s="1"/>
  <c r="B182" i="7"/>
  <c r="C182" i="7"/>
  <c r="D182" i="7"/>
  <c r="F182" i="7"/>
  <c r="G182" i="7" s="1"/>
  <c r="A183" i="7"/>
  <c r="B183" i="7"/>
  <c r="C183" i="7"/>
  <c r="A184" i="7"/>
  <c r="B184" i="7"/>
  <c r="C184" i="7"/>
  <c r="D184" i="7"/>
  <c r="F184" i="7"/>
  <c r="G184" i="7" s="1"/>
  <c r="A185" i="7"/>
  <c r="B185" i="7"/>
  <c r="C185" i="7"/>
  <c r="D185" i="7" s="1"/>
  <c r="I185" i="7"/>
  <c r="A186" i="7"/>
  <c r="B186" i="7"/>
  <c r="C186" i="7"/>
  <c r="D186" i="7"/>
  <c r="E186" i="7"/>
  <c r="F186" i="7"/>
  <c r="G186" i="7" s="1"/>
  <c r="A187" i="7"/>
  <c r="B187" i="7"/>
  <c r="C187" i="7"/>
  <c r="D187" i="7" s="1"/>
  <c r="A188" i="7"/>
  <c r="E188" i="7" s="1"/>
  <c r="B188" i="7"/>
  <c r="C188" i="7"/>
  <c r="D188" i="7"/>
  <c r="F188" i="7"/>
  <c r="G188" i="7" s="1"/>
  <c r="A189" i="7"/>
  <c r="B189" i="7"/>
  <c r="C189" i="7"/>
  <c r="I189" i="7"/>
  <c r="A190" i="7"/>
  <c r="B190" i="7"/>
  <c r="C190" i="7"/>
  <c r="D190" i="7"/>
  <c r="F190" i="7"/>
  <c r="G190" i="7" s="1"/>
  <c r="A191" i="7"/>
  <c r="B191" i="7"/>
  <c r="C191" i="7"/>
  <c r="D191" i="7" s="1"/>
  <c r="A192" i="7"/>
  <c r="B192" i="7"/>
  <c r="C192" i="7"/>
  <c r="D192" i="7"/>
  <c r="E192" i="7"/>
  <c r="F192" i="7"/>
  <c r="G192" i="7" s="1"/>
  <c r="A193" i="7"/>
  <c r="B193" i="7"/>
  <c r="C193" i="7"/>
  <c r="D193" i="7" s="1"/>
  <c r="I193" i="7"/>
  <c r="A194" i="7"/>
  <c r="E194" i="7" s="1"/>
  <c r="B194" i="7"/>
  <c r="C194" i="7"/>
  <c r="D194" i="7"/>
  <c r="F194" i="7"/>
  <c r="G194" i="7" s="1"/>
  <c r="A195" i="7"/>
  <c r="B195" i="7"/>
  <c r="D195" i="7" s="1"/>
  <c r="C195" i="7"/>
  <c r="I195" i="7"/>
  <c r="A196" i="7"/>
  <c r="B196" i="7"/>
  <c r="C196" i="7"/>
  <c r="D196" i="7"/>
  <c r="F196" i="7"/>
  <c r="G196" i="7" s="1"/>
  <c r="A197" i="7"/>
  <c r="B197" i="7"/>
  <c r="C197" i="7"/>
  <c r="D197" i="7" s="1"/>
  <c r="A198" i="7"/>
  <c r="B198" i="7"/>
  <c r="C198" i="7"/>
  <c r="D198" i="7"/>
  <c r="E198" i="7"/>
  <c r="F198" i="7"/>
  <c r="G198" i="7" s="1"/>
  <c r="A199" i="7"/>
  <c r="B199" i="7"/>
  <c r="C199" i="7"/>
  <c r="D199" i="7"/>
  <c r="A200" i="7"/>
  <c r="E200" i="7" s="1"/>
  <c r="B200" i="7"/>
  <c r="C200" i="7"/>
  <c r="D200" i="7"/>
  <c r="F200" i="7"/>
  <c r="G200" i="7" s="1"/>
  <c r="A201" i="7"/>
  <c r="B201" i="7"/>
  <c r="D201" i="7" s="1"/>
  <c r="C201" i="7"/>
  <c r="I201" i="7"/>
  <c r="A202" i="7"/>
  <c r="B202" i="7"/>
  <c r="C202" i="7"/>
  <c r="D202" i="7"/>
  <c r="A203" i="7"/>
  <c r="B203" i="7"/>
  <c r="C203" i="7"/>
  <c r="D203" i="7" s="1"/>
  <c r="A204" i="7"/>
  <c r="B204" i="7"/>
  <c r="C204" i="7"/>
  <c r="D204" i="7"/>
  <c r="E204" i="7"/>
  <c r="F204" i="7"/>
  <c r="G204" i="7" s="1"/>
  <c r="A205" i="7"/>
  <c r="B205" i="7"/>
  <c r="C205" i="7"/>
  <c r="D205" i="7" s="1"/>
  <c r="I205" i="7"/>
  <c r="A206" i="7"/>
  <c r="E206" i="7" s="1"/>
  <c r="B206" i="7"/>
  <c r="C206" i="7"/>
  <c r="D206" i="7"/>
  <c r="F206" i="7"/>
  <c r="G206" i="7" s="1"/>
  <c r="A207" i="7"/>
  <c r="B207" i="7"/>
  <c r="D207" i="7" s="1"/>
  <c r="C207" i="7"/>
  <c r="I207" i="7"/>
  <c r="A208" i="7"/>
  <c r="B208" i="7"/>
  <c r="C208" i="7"/>
  <c r="D208" i="7"/>
  <c r="F208" i="7"/>
  <c r="G208" i="7"/>
  <c r="A209" i="7"/>
  <c r="B209" i="7"/>
  <c r="C209" i="7"/>
  <c r="D209" i="7" s="1"/>
  <c r="H209" i="7"/>
  <c r="I209" i="7"/>
  <c r="A210" i="7"/>
  <c r="B210" i="7"/>
  <c r="C210" i="7"/>
  <c r="D210" i="7"/>
  <c r="E210" i="7"/>
  <c r="F210" i="7"/>
  <c r="G210" i="7" s="1"/>
  <c r="A211" i="7"/>
  <c r="B211" i="7"/>
  <c r="C211" i="7"/>
  <c r="D211" i="7" s="1"/>
  <c r="I211" i="7"/>
  <c r="A212" i="7"/>
  <c r="E212" i="7" s="1"/>
  <c r="B212" i="7"/>
  <c r="C212" i="7"/>
  <c r="D212" i="7"/>
  <c r="F212" i="7"/>
  <c r="G212" i="7" s="1"/>
  <c r="A213" i="7"/>
  <c r="B213" i="7"/>
  <c r="C213" i="7"/>
  <c r="A214" i="7"/>
  <c r="B214" i="7"/>
  <c r="C214" i="7"/>
  <c r="D214" i="7"/>
  <c r="F214" i="7"/>
  <c r="G214" i="7" s="1"/>
  <c r="A215" i="7"/>
  <c r="B215" i="7"/>
  <c r="C215" i="7"/>
  <c r="D215" i="7" s="1"/>
  <c r="H215" i="7"/>
  <c r="A216" i="7"/>
  <c r="B216" i="7"/>
  <c r="C216" i="7"/>
  <c r="D216" i="7"/>
  <c r="E216" i="7"/>
  <c r="F216" i="7"/>
  <c r="G216" i="7" s="1"/>
  <c r="A217" i="7"/>
  <c r="B217" i="7"/>
  <c r="C217" i="7"/>
  <c r="D217" i="7"/>
  <c r="A218" i="7"/>
  <c r="E218" i="7" s="1"/>
  <c r="B218" i="7"/>
  <c r="C218" i="7"/>
  <c r="D218" i="7"/>
  <c r="F218" i="7"/>
  <c r="G218" i="7" s="1"/>
  <c r="A219" i="7"/>
  <c r="B219" i="7"/>
  <c r="D219" i="7" s="1"/>
  <c r="C219" i="7"/>
  <c r="I219" i="7"/>
  <c r="A220" i="7"/>
  <c r="B220" i="7"/>
  <c r="C220" i="7"/>
  <c r="D220" i="7"/>
  <c r="A221" i="7"/>
  <c r="B221" i="7"/>
  <c r="C221" i="7"/>
  <c r="D221" i="7" s="1"/>
  <c r="I221" i="7"/>
  <c r="A222" i="7"/>
  <c r="B222" i="7"/>
  <c r="C222" i="7"/>
  <c r="D222" i="7"/>
  <c r="E222" i="7"/>
  <c r="F222" i="7"/>
  <c r="G222" i="7" s="1"/>
  <c r="A223" i="7"/>
  <c r="B223" i="7"/>
  <c r="C223" i="7"/>
  <c r="D223" i="7"/>
  <c r="A224" i="7"/>
  <c r="E224" i="7" s="1"/>
  <c r="B224" i="7"/>
  <c r="C224" i="7"/>
  <c r="D224" i="7"/>
  <c r="F224" i="7"/>
  <c r="G224" i="7" s="1"/>
  <c r="A225" i="7"/>
  <c r="B225" i="7"/>
  <c r="D225" i="7" s="1"/>
  <c r="C225" i="7"/>
  <c r="I225" i="7"/>
  <c r="A226" i="7"/>
  <c r="B226" i="7"/>
  <c r="C226" i="7"/>
  <c r="D226" i="7"/>
  <c r="F226" i="7"/>
  <c r="G226" i="7"/>
  <c r="A227" i="7"/>
  <c r="B227" i="7"/>
  <c r="C227" i="7"/>
  <c r="D227" i="7" s="1"/>
  <c r="F227" i="7"/>
  <c r="G227" i="7"/>
  <c r="H227" i="7"/>
  <c r="A228" i="7"/>
  <c r="B228" i="7"/>
  <c r="C228" i="7"/>
  <c r="D228" i="7" s="1"/>
  <c r="E228" i="7"/>
  <c r="I228" i="7"/>
  <c r="A229" i="7"/>
  <c r="B229" i="7"/>
  <c r="C229" i="7"/>
  <c r="D229" i="7"/>
  <c r="A230" i="7"/>
  <c r="B230" i="7"/>
  <c r="C230" i="7"/>
  <c r="D230" i="7" s="1"/>
  <c r="A231" i="7"/>
  <c r="B231" i="7"/>
  <c r="D231" i="7" s="1"/>
  <c r="C231" i="7"/>
  <c r="F231" i="7"/>
  <c r="G231" i="7" s="1"/>
  <c r="H231" i="7"/>
  <c r="A232" i="7"/>
  <c r="B232" i="7"/>
  <c r="C232" i="7"/>
  <c r="D232" i="7"/>
  <c r="A233" i="7"/>
  <c r="B233" i="7"/>
  <c r="C233" i="7"/>
  <c r="D233" i="7"/>
  <c r="A234" i="7"/>
  <c r="B234" i="7"/>
  <c r="C234" i="7"/>
  <c r="D234" i="7" s="1"/>
  <c r="E234" i="7"/>
  <c r="I234" i="7"/>
  <c r="A235" i="7"/>
  <c r="B235" i="7"/>
  <c r="C235" i="7"/>
  <c r="D235" i="7"/>
  <c r="A236" i="7"/>
  <c r="B236" i="7"/>
  <c r="C236" i="7"/>
  <c r="D236" i="7" s="1"/>
  <c r="A237" i="7"/>
  <c r="B237" i="7"/>
  <c r="D237" i="7" s="1"/>
  <c r="C237" i="7"/>
  <c r="F237" i="7"/>
  <c r="G237" i="7" s="1"/>
  <c r="H237" i="7"/>
  <c r="A238" i="7"/>
  <c r="F238" i="7" s="1"/>
  <c r="G238" i="7" s="1"/>
  <c r="B238" i="7"/>
  <c r="C238" i="7"/>
  <c r="D238" i="7"/>
  <c r="I238" i="7"/>
  <c r="A239" i="7"/>
  <c r="I239" i="7" s="1"/>
  <c r="B239" i="7"/>
  <c r="D239" i="7" s="1"/>
  <c r="C239" i="7"/>
  <c r="E239" i="7"/>
  <c r="F239" i="7"/>
  <c r="G239" i="7" s="1"/>
  <c r="H239" i="7"/>
  <c r="A240" i="7"/>
  <c r="B240" i="7"/>
  <c r="C240" i="7"/>
  <c r="D240" i="7" s="1"/>
  <c r="H240" i="7"/>
  <c r="A241" i="7"/>
  <c r="B241" i="7"/>
  <c r="D241" i="7" s="1"/>
  <c r="C241" i="7"/>
  <c r="E241" i="7"/>
  <c r="H241" i="7"/>
  <c r="A242" i="7"/>
  <c r="F242" i="7" s="1"/>
  <c r="B242" i="7"/>
  <c r="D242" i="7" s="1"/>
  <c r="C242" i="7"/>
  <c r="E242" i="7"/>
  <c r="G242" i="7"/>
  <c r="H242" i="7"/>
  <c r="I242" i="7"/>
  <c r="A243" i="7"/>
  <c r="B243" i="7"/>
  <c r="C243" i="7"/>
  <c r="D243" i="7"/>
  <c r="A244" i="7"/>
  <c r="B244" i="7"/>
  <c r="C244" i="7"/>
  <c r="D244" i="7"/>
  <c r="A245" i="7"/>
  <c r="I245" i="7" s="1"/>
  <c r="B245" i="7"/>
  <c r="D245" i="7" s="1"/>
  <c r="C245" i="7"/>
  <c r="E245" i="7"/>
  <c r="F245" i="7"/>
  <c r="G245" i="7" s="1"/>
  <c r="H245" i="7"/>
  <c r="A246" i="7"/>
  <c r="B246" i="7"/>
  <c r="C246" i="7"/>
  <c r="D246" i="7" s="1"/>
  <c r="H246" i="7"/>
  <c r="A247" i="7"/>
  <c r="B247" i="7"/>
  <c r="D247" i="7" s="1"/>
  <c r="C247" i="7"/>
  <c r="E247" i="7"/>
  <c r="H247" i="7"/>
  <c r="A248" i="7"/>
  <c r="F248" i="7" s="1"/>
  <c r="B248" i="7"/>
  <c r="D248" i="7" s="1"/>
  <c r="C248" i="7"/>
  <c r="E248" i="7"/>
  <c r="G248" i="7"/>
  <c r="H248" i="7"/>
  <c r="I248" i="7"/>
  <c r="A249" i="7"/>
  <c r="B249" i="7"/>
  <c r="C249" i="7"/>
  <c r="D249" i="7"/>
  <c r="A250" i="7"/>
  <c r="F250" i="7" s="1"/>
  <c r="G250" i="7" s="1"/>
  <c r="B250" i="7"/>
  <c r="C250" i="7"/>
  <c r="D250" i="7"/>
  <c r="I250" i="7"/>
  <c r="A251" i="7"/>
  <c r="I251" i="7" s="1"/>
  <c r="B251" i="7"/>
  <c r="D251" i="7" s="1"/>
  <c r="C251" i="7"/>
  <c r="E251" i="7"/>
  <c r="F251" i="7"/>
  <c r="G251" i="7" s="1"/>
  <c r="H251" i="7"/>
  <c r="A252" i="7"/>
  <c r="B252" i="7"/>
  <c r="C252" i="7"/>
  <c r="D252" i="7" s="1"/>
  <c r="H252" i="7"/>
  <c r="A253" i="7"/>
  <c r="B253" i="7"/>
  <c r="D253" i="7" s="1"/>
  <c r="C253" i="7"/>
  <c r="E253" i="7"/>
  <c r="H253" i="7"/>
  <c r="A254" i="7"/>
  <c r="F254" i="7" s="1"/>
  <c r="B254" i="7"/>
  <c r="D254" i="7" s="1"/>
  <c r="C254" i="7"/>
  <c r="E254" i="7"/>
  <c r="G254" i="7"/>
  <c r="H254" i="7"/>
  <c r="I254" i="7"/>
  <c r="A255" i="7"/>
  <c r="B255" i="7"/>
  <c r="C255" i="7"/>
  <c r="D255" i="7"/>
  <c r="A256" i="7"/>
  <c r="B256" i="7"/>
  <c r="C256" i="7"/>
  <c r="D256" i="7"/>
  <c r="A257" i="7"/>
  <c r="I257" i="7" s="1"/>
  <c r="B257" i="7"/>
  <c r="D257" i="7" s="1"/>
  <c r="C257" i="7"/>
  <c r="E257" i="7"/>
  <c r="F257" i="7"/>
  <c r="G257" i="7" s="1"/>
  <c r="H257" i="7"/>
  <c r="A258" i="7"/>
  <c r="B258" i="7"/>
  <c r="C258" i="7"/>
  <c r="D258" i="7" s="1"/>
  <c r="H258" i="7"/>
  <c r="A259" i="7"/>
  <c r="B259" i="7"/>
  <c r="D259" i="7" s="1"/>
  <c r="C259" i="7"/>
  <c r="E259" i="7"/>
  <c r="H259" i="7"/>
  <c r="A260" i="7"/>
  <c r="F260" i="7" s="1"/>
  <c r="B260" i="7"/>
  <c r="D260" i="7" s="1"/>
  <c r="C260" i="7"/>
  <c r="E260" i="7"/>
  <c r="G260" i="7"/>
  <c r="H260" i="7"/>
  <c r="I260" i="7"/>
  <c r="A261" i="7"/>
  <c r="B261" i="7"/>
  <c r="C261" i="7"/>
  <c r="D261" i="7"/>
  <c r="A262" i="7"/>
  <c r="F262" i="7" s="1"/>
  <c r="G262" i="7" s="1"/>
  <c r="B262" i="7"/>
  <c r="C262" i="7"/>
  <c r="E262" i="7"/>
  <c r="H262" i="7"/>
  <c r="I262" i="7"/>
  <c r="A263" i="7"/>
  <c r="B263" i="7"/>
  <c r="D263" i="7" s="1"/>
  <c r="C263" i="7"/>
  <c r="H263" i="7"/>
  <c r="A264" i="7"/>
  <c r="B264" i="7"/>
  <c r="C264" i="7"/>
  <c r="D264" i="7"/>
  <c r="H264" i="7"/>
  <c r="A265" i="7"/>
  <c r="B265" i="7"/>
  <c r="D265" i="7" s="1"/>
  <c r="C265" i="7"/>
  <c r="E265" i="7"/>
  <c r="H265" i="7"/>
  <c r="A266" i="7"/>
  <c r="F266" i="7" s="1"/>
  <c r="B266" i="7"/>
  <c r="D266" i="7" s="1"/>
  <c r="C266" i="7"/>
  <c r="E266" i="7"/>
  <c r="G266" i="7"/>
  <c r="I266" i="7"/>
  <c r="A267" i="7"/>
  <c r="B267" i="7"/>
  <c r="C267" i="7"/>
  <c r="D267" i="7"/>
  <c r="A268" i="7"/>
  <c r="F268" i="7" s="1"/>
  <c r="G268" i="7" s="1"/>
  <c r="B268" i="7"/>
  <c r="C268" i="7"/>
  <c r="E268" i="7"/>
  <c r="H268" i="7"/>
  <c r="I268" i="7"/>
  <c r="A269" i="7"/>
  <c r="B269" i="7"/>
  <c r="D269" i="7" s="1"/>
  <c r="C269" i="7"/>
  <c r="H269" i="7"/>
  <c r="A270" i="7"/>
  <c r="B270" i="7"/>
  <c r="C270" i="7"/>
  <c r="D270" i="7"/>
  <c r="H270" i="7"/>
  <c r="A271" i="7"/>
  <c r="B271" i="7"/>
  <c r="D271" i="7" s="1"/>
  <c r="C271" i="7"/>
  <c r="E271" i="7"/>
  <c r="H271" i="7"/>
  <c r="A272" i="7"/>
  <c r="F272" i="7" s="1"/>
  <c r="B272" i="7"/>
  <c r="D272" i="7" s="1"/>
  <c r="C272" i="7"/>
  <c r="E272" i="7"/>
  <c r="G272" i="7"/>
  <c r="I272" i="7"/>
  <c r="A273" i="7"/>
  <c r="B273" i="7"/>
  <c r="C273" i="7"/>
  <c r="D273" i="7"/>
  <c r="A274" i="7"/>
  <c r="F274" i="7" s="1"/>
  <c r="G274" i="7" s="1"/>
  <c r="B274" i="7"/>
  <c r="D274" i="7" s="1"/>
  <c r="C274" i="7"/>
  <c r="E274" i="7"/>
  <c r="H274" i="7"/>
  <c r="I274" i="7"/>
  <c r="A275" i="7"/>
  <c r="I275" i="7" s="1"/>
  <c r="B275" i="7"/>
  <c r="D275" i="7" s="1"/>
  <c r="C275" i="7"/>
  <c r="F275" i="7"/>
  <c r="G275" i="7" s="1"/>
  <c r="A276" i="7"/>
  <c r="B276" i="7"/>
  <c r="C276" i="7"/>
  <c r="D276" i="7" s="1"/>
  <c r="A277" i="7"/>
  <c r="B277" i="7"/>
  <c r="D277" i="7" s="1"/>
  <c r="C277" i="7"/>
  <c r="E277" i="7"/>
  <c r="H277" i="7"/>
  <c r="A278" i="7"/>
  <c r="E278" i="7" s="1"/>
  <c r="B278" i="7"/>
  <c r="D278" i="7" s="1"/>
  <c r="C278" i="7"/>
  <c r="A279" i="7"/>
  <c r="B279" i="7"/>
  <c r="C279" i="7"/>
  <c r="D279" i="7"/>
  <c r="F279" i="7"/>
  <c r="G279" i="7" s="1"/>
  <c r="A280" i="7"/>
  <c r="F280" i="7" s="1"/>
  <c r="G280" i="7" s="1"/>
  <c r="B280" i="7"/>
  <c r="D280" i="7" s="1"/>
  <c r="C280" i="7"/>
  <c r="E280" i="7"/>
  <c r="H280" i="7"/>
  <c r="I280" i="7"/>
  <c r="A281" i="7"/>
  <c r="I281" i="7" s="1"/>
  <c r="B281" i="7"/>
  <c r="D281" i="7" s="1"/>
  <c r="C281" i="7"/>
  <c r="F281" i="7"/>
  <c r="G281" i="7" s="1"/>
  <c r="A282" i="7"/>
  <c r="B282" i="7"/>
  <c r="C282" i="7"/>
  <c r="D282" i="7" s="1"/>
  <c r="A283" i="7"/>
  <c r="B283" i="7"/>
  <c r="D283" i="7" s="1"/>
  <c r="C283" i="7"/>
  <c r="E283" i="7"/>
  <c r="H283" i="7"/>
  <c r="A284" i="7"/>
  <c r="E284" i="7" s="1"/>
  <c r="B284" i="7"/>
  <c r="D284" i="7" s="1"/>
  <c r="C284" i="7"/>
  <c r="A285" i="7"/>
  <c r="B285" i="7"/>
  <c r="C285" i="7"/>
  <c r="D285" i="7"/>
  <c r="F285" i="7"/>
  <c r="G285" i="7" s="1"/>
  <c r="A286" i="7"/>
  <c r="F286" i="7" s="1"/>
  <c r="G286" i="7" s="1"/>
  <c r="B286" i="7"/>
  <c r="D286" i="7" s="1"/>
  <c r="C286" i="7"/>
  <c r="E286" i="7"/>
  <c r="H286" i="7"/>
  <c r="I286" i="7"/>
  <c r="A287" i="7"/>
  <c r="I287" i="7" s="1"/>
  <c r="B287" i="7"/>
  <c r="D287" i="7" s="1"/>
  <c r="C287" i="7"/>
  <c r="F287" i="7"/>
  <c r="G287" i="7" s="1"/>
  <c r="A288" i="7"/>
  <c r="B288" i="7"/>
  <c r="C288" i="7"/>
  <c r="D288" i="7" s="1"/>
  <c r="A289" i="7"/>
  <c r="B289" i="7"/>
  <c r="D289" i="7" s="1"/>
  <c r="C289" i="7"/>
  <c r="E289" i="7"/>
  <c r="H289" i="7"/>
  <c r="A290" i="7"/>
  <c r="E290" i="7" s="1"/>
  <c r="B290" i="7"/>
  <c r="D290" i="7" s="1"/>
  <c r="C290" i="7"/>
  <c r="A291" i="7"/>
  <c r="B291" i="7"/>
  <c r="C291" i="7"/>
  <c r="D291" i="7"/>
  <c r="F291" i="7"/>
  <c r="G291" i="7" s="1"/>
  <c r="A292" i="7"/>
  <c r="F292" i="7" s="1"/>
  <c r="G292" i="7" s="1"/>
  <c r="B292" i="7"/>
  <c r="D292" i="7" s="1"/>
  <c r="C292" i="7"/>
  <c r="E292" i="7"/>
  <c r="H292" i="7"/>
  <c r="I292" i="7"/>
  <c r="A293" i="7"/>
  <c r="I293" i="7" s="1"/>
  <c r="B293" i="7"/>
  <c r="D293" i="7" s="1"/>
  <c r="C293" i="7"/>
  <c r="F293" i="7"/>
  <c r="G293" i="7" s="1"/>
  <c r="A294" i="7"/>
  <c r="B294" i="7"/>
  <c r="C294" i="7"/>
  <c r="D294" i="7" s="1"/>
  <c r="A295" i="7"/>
  <c r="B295" i="7"/>
  <c r="D295" i="7" s="1"/>
  <c r="C295" i="7"/>
  <c r="E295" i="7"/>
  <c r="H295" i="7"/>
  <c r="A296" i="7"/>
  <c r="E296" i="7" s="1"/>
  <c r="B296" i="7"/>
  <c r="D296" i="7" s="1"/>
  <c r="C296" i="7"/>
  <c r="A297" i="7"/>
  <c r="B297" i="7"/>
  <c r="C297" i="7"/>
  <c r="D297" i="7"/>
  <c r="F297" i="7"/>
  <c r="G297" i="7" s="1"/>
  <c r="A298" i="7"/>
  <c r="F298" i="7" s="1"/>
  <c r="G298" i="7" s="1"/>
  <c r="B298" i="7"/>
  <c r="D298" i="7" s="1"/>
  <c r="C298" i="7"/>
  <c r="E298" i="7"/>
  <c r="H298" i="7"/>
  <c r="I298" i="7"/>
  <c r="A299" i="7"/>
  <c r="I299" i="7" s="1"/>
  <c r="B299" i="7"/>
  <c r="D299" i="7" s="1"/>
  <c r="C299" i="7"/>
  <c r="F299" i="7"/>
  <c r="G299" i="7" s="1"/>
  <c r="A300" i="7"/>
  <c r="B300" i="7"/>
  <c r="C300" i="7"/>
  <c r="D300" i="7" s="1"/>
  <c r="A301" i="7"/>
  <c r="I301" i="7" s="1"/>
  <c r="B301" i="7"/>
  <c r="D301" i="7" s="1"/>
  <c r="C301" i="7"/>
  <c r="E301" i="7"/>
  <c r="F301" i="7"/>
  <c r="G301" i="7" s="1"/>
  <c r="H301" i="7"/>
  <c r="A302" i="7"/>
  <c r="B302" i="7"/>
  <c r="D302" i="7" s="1"/>
  <c r="C302" i="7"/>
  <c r="I302" i="7"/>
  <c r="A303" i="7"/>
  <c r="I303" i="7" s="1"/>
  <c r="B303" i="7"/>
  <c r="C303" i="7"/>
  <c r="D303" i="7"/>
  <c r="F303" i="7"/>
  <c r="G303" i="7" s="1"/>
  <c r="A304" i="7"/>
  <c r="F304" i="7" s="1"/>
  <c r="B304" i="7"/>
  <c r="D304" i="7" s="1"/>
  <c r="C304" i="7"/>
  <c r="E304" i="7"/>
  <c r="G304" i="7"/>
  <c r="H304" i="7"/>
  <c r="I304" i="7"/>
  <c r="A305" i="7"/>
  <c r="B305" i="7"/>
  <c r="D305" i="7" s="1"/>
  <c r="C305" i="7"/>
  <c r="F305" i="7"/>
  <c r="G305" i="7"/>
  <c r="H305" i="7"/>
  <c r="A306" i="7"/>
  <c r="F306" i="7" s="1"/>
  <c r="G306" i="7" s="1"/>
  <c r="B306" i="7"/>
  <c r="D306" i="7" s="1"/>
  <c r="C306" i="7"/>
  <c r="E306" i="7"/>
  <c r="H306" i="7"/>
  <c r="I306" i="7"/>
  <c r="A307" i="7"/>
  <c r="I307" i="7" s="1"/>
  <c r="B307" i="7"/>
  <c r="D307" i="7" s="1"/>
  <c r="C307" i="7"/>
  <c r="E307" i="7"/>
  <c r="F307" i="7"/>
  <c r="G307" i="7" s="1"/>
  <c r="H307" i="7"/>
  <c r="A308" i="7"/>
  <c r="B308" i="7"/>
  <c r="D308" i="7" s="1"/>
  <c r="C308" i="7"/>
  <c r="H308" i="7"/>
  <c r="I308" i="7"/>
  <c r="A309" i="7"/>
  <c r="B309" i="7"/>
  <c r="C309" i="7"/>
  <c r="D309" i="7"/>
  <c r="A310" i="7"/>
  <c r="F310" i="7" s="1"/>
  <c r="B310" i="7"/>
  <c r="D310" i="7" s="1"/>
  <c r="C310" i="7"/>
  <c r="E310" i="7"/>
  <c r="G310" i="7"/>
  <c r="H310" i="7"/>
  <c r="I310" i="7"/>
  <c r="A311" i="7"/>
  <c r="B311" i="7"/>
  <c r="D311" i="7" s="1"/>
  <c r="C311" i="7"/>
  <c r="F311" i="7"/>
  <c r="G311" i="7"/>
  <c r="H311" i="7"/>
  <c r="A312" i="7"/>
  <c r="F312" i="7" s="1"/>
  <c r="B312" i="7"/>
  <c r="D312" i="7" s="1"/>
  <c r="C312" i="7"/>
  <c r="E312" i="7"/>
  <c r="G312" i="7"/>
  <c r="H312" i="7"/>
  <c r="I312" i="7"/>
  <c r="A313" i="7"/>
  <c r="I313" i="7" s="1"/>
  <c r="B313" i="7"/>
  <c r="D313" i="7" s="1"/>
  <c r="C313" i="7"/>
  <c r="E313" i="7"/>
  <c r="F313" i="7"/>
  <c r="G313" i="7" s="1"/>
  <c r="H313" i="7"/>
  <c r="A314" i="7"/>
  <c r="B314" i="7"/>
  <c r="D314" i="7" s="1"/>
  <c r="C314" i="7"/>
  <c r="I314" i="7"/>
  <c r="A315" i="7"/>
  <c r="I315" i="7" s="1"/>
  <c r="B315" i="7"/>
  <c r="C315" i="7"/>
  <c r="D315" i="7"/>
  <c r="A316" i="7"/>
  <c r="F316" i="7" s="1"/>
  <c r="B316" i="7"/>
  <c r="D316" i="7" s="1"/>
  <c r="C316" i="7"/>
  <c r="E316" i="7"/>
  <c r="G316" i="7"/>
  <c r="H316" i="7"/>
  <c r="I316" i="7"/>
  <c r="A317" i="7"/>
  <c r="B317" i="7"/>
  <c r="D317" i="7" s="1"/>
  <c r="C317" i="7"/>
  <c r="F317" i="7"/>
  <c r="G317" i="7"/>
  <c r="H317" i="7"/>
  <c r="A318" i="7"/>
  <c r="F318" i="7" s="1"/>
  <c r="G318" i="7" s="1"/>
  <c r="B318" i="7"/>
  <c r="D318" i="7" s="1"/>
  <c r="C318" i="7"/>
  <c r="E318" i="7"/>
  <c r="H318" i="7"/>
  <c r="I318" i="7"/>
  <c r="A319" i="7"/>
  <c r="I319" i="7" s="1"/>
  <c r="B319" i="7"/>
  <c r="D319" i="7" s="1"/>
  <c r="C319" i="7"/>
  <c r="E319" i="7"/>
  <c r="F319" i="7"/>
  <c r="G319" i="7" s="1"/>
  <c r="H319" i="7"/>
  <c r="A320" i="7"/>
  <c r="B320" i="7"/>
  <c r="D320" i="7" s="1"/>
  <c r="C320" i="7"/>
  <c r="H320" i="7"/>
  <c r="I320" i="7"/>
  <c r="A321" i="7"/>
  <c r="B321" i="7"/>
  <c r="C321" i="7"/>
  <c r="D321" i="7"/>
  <c r="A322" i="7"/>
  <c r="F322" i="7" s="1"/>
  <c r="B322" i="7"/>
  <c r="D322" i="7" s="1"/>
  <c r="C322" i="7"/>
  <c r="E322" i="7"/>
  <c r="G322" i="7"/>
  <c r="H322" i="7"/>
  <c r="I322" i="7"/>
  <c r="A323" i="7"/>
  <c r="B323" i="7"/>
  <c r="D323" i="7" s="1"/>
  <c r="C323" i="7"/>
  <c r="F323" i="7"/>
  <c r="G323" i="7"/>
  <c r="H323" i="7"/>
  <c r="A324" i="7"/>
  <c r="F324" i="7" s="1"/>
  <c r="G324" i="7" s="1"/>
  <c r="B324" i="7"/>
  <c r="D324" i="7" s="1"/>
  <c r="C324" i="7"/>
  <c r="E324" i="7"/>
  <c r="H324" i="7"/>
  <c r="I324" i="7"/>
  <c r="A325" i="7"/>
  <c r="I325" i="7" s="1"/>
  <c r="B325" i="7"/>
  <c r="D325" i="7" s="1"/>
  <c r="C325" i="7"/>
  <c r="E325" i="7"/>
  <c r="F325" i="7"/>
  <c r="G325" i="7" s="1"/>
  <c r="H325" i="7"/>
  <c r="A326" i="7"/>
  <c r="B326" i="7"/>
  <c r="D326" i="7" s="1"/>
  <c r="C326" i="7"/>
  <c r="I326" i="7"/>
  <c r="A327" i="7"/>
  <c r="I327" i="7" s="1"/>
  <c r="B327" i="7"/>
  <c r="C327" i="7"/>
  <c r="D327" i="7"/>
  <c r="A328" i="7"/>
  <c r="F328" i="7" s="1"/>
  <c r="B328" i="7"/>
  <c r="D328" i="7" s="1"/>
  <c r="C328" i="7"/>
  <c r="E328" i="7"/>
  <c r="G328" i="7"/>
  <c r="H328" i="7"/>
  <c r="I328" i="7"/>
  <c r="A329" i="7"/>
  <c r="B329" i="7"/>
  <c r="D329" i="7" s="1"/>
  <c r="C329" i="7"/>
  <c r="F329" i="7"/>
  <c r="G329" i="7"/>
  <c r="H329" i="7"/>
  <c r="A330" i="7"/>
  <c r="F330" i="7" s="1"/>
  <c r="G330" i="7" s="1"/>
  <c r="B330" i="7"/>
  <c r="D330" i="7" s="1"/>
  <c r="C330" i="7"/>
  <c r="E330" i="7"/>
  <c r="H330" i="7"/>
  <c r="I330" i="7"/>
  <c r="A331" i="7"/>
  <c r="I331" i="7" s="1"/>
  <c r="B331" i="7"/>
  <c r="D331" i="7" s="1"/>
  <c r="C331" i="7"/>
  <c r="E331" i="7"/>
  <c r="F331" i="7"/>
  <c r="G331" i="7" s="1"/>
  <c r="H331" i="7"/>
  <c r="A332" i="7"/>
  <c r="B332" i="7"/>
  <c r="D332" i="7" s="1"/>
  <c r="C332" i="7"/>
  <c r="I332" i="7"/>
  <c r="A333" i="7"/>
  <c r="B333" i="7"/>
  <c r="C333" i="7"/>
  <c r="D333" i="7"/>
  <c r="A334" i="7"/>
  <c r="F334" i="7" s="1"/>
  <c r="B334" i="7"/>
  <c r="D334" i="7" s="1"/>
  <c r="C334" i="7"/>
  <c r="E334" i="7"/>
  <c r="G334" i="7"/>
  <c r="H334" i="7"/>
  <c r="I334" i="7"/>
  <c r="A335" i="7"/>
  <c r="B335" i="7"/>
  <c r="D335" i="7" s="1"/>
  <c r="C335" i="7"/>
  <c r="F335" i="7"/>
  <c r="G335" i="7"/>
  <c r="H335" i="7"/>
  <c r="A336" i="7"/>
  <c r="F336" i="7" s="1"/>
  <c r="G336" i="7" s="1"/>
  <c r="B336" i="7"/>
  <c r="D336" i="7" s="1"/>
  <c r="C336" i="7"/>
  <c r="E336" i="7"/>
  <c r="H336" i="7"/>
  <c r="I336" i="7"/>
  <c r="A337" i="7"/>
  <c r="I337" i="7" s="1"/>
  <c r="B337" i="7"/>
  <c r="D337" i="7" s="1"/>
  <c r="C337" i="7"/>
  <c r="E337" i="7"/>
  <c r="F337" i="7"/>
  <c r="G337" i="7" s="1"/>
  <c r="H337" i="7"/>
  <c r="A338" i="7"/>
  <c r="B338" i="7"/>
  <c r="D338" i="7" s="1"/>
  <c r="C338" i="7"/>
  <c r="I338" i="7"/>
  <c r="A339" i="7"/>
  <c r="I339" i="7" s="1"/>
  <c r="B339" i="7"/>
  <c r="C339" i="7"/>
  <c r="D339" i="7"/>
  <c r="A340" i="7"/>
  <c r="F340" i="7" s="1"/>
  <c r="B340" i="7"/>
  <c r="D340" i="7" s="1"/>
  <c r="C340" i="7"/>
  <c r="E340" i="7"/>
  <c r="G340" i="7"/>
  <c r="H340" i="7"/>
  <c r="I340" i="7"/>
  <c r="A341" i="7"/>
  <c r="B341" i="7"/>
  <c r="D341" i="7" s="1"/>
  <c r="C341" i="7"/>
  <c r="F341" i="7"/>
  <c r="G341" i="7"/>
  <c r="H341" i="7"/>
  <c r="A342" i="7"/>
  <c r="F342" i="7" s="1"/>
  <c r="G342" i="7" s="1"/>
  <c r="B342" i="7"/>
  <c r="D342" i="7" s="1"/>
  <c r="C342" i="7"/>
  <c r="E342" i="7"/>
  <c r="H342" i="7"/>
  <c r="I342" i="7"/>
  <c r="A343" i="7"/>
  <c r="B343" i="7"/>
  <c r="C343" i="7"/>
  <c r="E343" i="7"/>
  <c r="F343" i="7"/>
  <c r="G343" i="7" s="1"/>
  <c r="H343" i="7"/>
  <c r="I343" i="7"/>
  <c r="A344" i="7"/>
  <c r="H344" i="7" s="1"/>
  <c r="B344" i="7"/>
  <c r="C344" i="7"/>
  <c r="A345" i="7"/>
  <c r="B345" i="7"/>
  <c r="D345" i="7" s="1"/>
  <c r="C345" i="7"/>
  <c r="E345" i="7"/>
  <c r="F345" i="7"/>
  <c r="G345" i="7" s="1"/>
  <c r="H345" i="7"/>
  <c r="I345" i="7"/>
  <c r="A346" i="7"/>
  <c r="E346" i="7" s="1"/>
  <c r="B346" i="7"/>
  <c r="C346" i="7"/>
  <c r="F346" i="7"/>
  <c r="G346" i="7"/>
  <c r="H346" i="7"/>
  <c r="I346" i="7"/>
  <c r="A347" i="7"/>
  <c r="B347" i="7"/>
  <c r="C347" i="7"/>
  <c r="D347" i="7"/>
  <c r="E347" i="7"/>
  <c r="F347" i="7"/>
  <c r="G347" i="7" s="1"/>
  <c r="H347" i="7"/>
  <c r="I347" i="7"/>
  <c r="A348" i="7"/>
  <c r="E348" i="7" s="1"/>
  <c r="B348" i="7"/>
  <c r="D348" i="7" s="1"/>
  <c r="C348" i="7"/>
  <c r="F348" i="7"/>
  <c r="G348" i="7" s="1"/>
  <c r="H348" i="7"/>
  <c r="I348" i="7"/>
  <c r="A349" i="7"/>
  <c r="B349" i="7"/>
  <c r="C349" i="7"/>
  <c r="E349" i="7"/>
  <c r="F349" i="7"/>
  <c r="G349" i="7" s="1"/>
  <c r="H349" i="7"/>
  <c r="I349" i="7"/>
  <c r="A350" i="7"/>
  <c r="B350" i="7"/>
  <c r="C350" i="7"/>
  <c r="E350" i="7"/>
  <c r="H350" i="7"/>
  <c r="A351" i="7"/>
  <c r="B351" i="7"/>
  <c r="D351" i="7" s="1"/>
  <c r="C351" i="7"/>
  <c r="E351" i="7"/>
  <c r="F351" i="7"/>
  <c r="G351" i="7" s="1"/>
  <c r="H351" i="7"/>
  <c r="I351" i="7"/>
  <c r="A352" i="7"/>
  <c r="E352" i="7" s="1"/>
  <c r="B352" i="7"/>
  <c r="C352" i="7"/>
  <c r="F352" i="7"/>
  <c r="G352" i="7"/>
  <c r="H352" i="7"/>
  <c r="I352" i="7"/>
  <c r="A353" i="7"/>
  <c r="B353" i="7"/>
  <c r="C353" i="7"/>
  <c r="D353" i="7"/>
  <c r="E353" i="7"/>
  <c r="F353" i="7"/>
  <c r="G353" i="7" s="1"/>
  <c r="H353" i="7"/>
  <c r="I353" i="7"/>
  <c r="A354" i="7"/>
  <c r="E354" i="7" s="1"/>
  <c r="B354" i="7"/>
  <c r="D354" i="7" s="1"/>
  <c r="C354" i="7"/>
  <c r="F354" i="7"/>
  <c r="G354" i="7" s="1"/>
  <c r="H354" i="7"/>
  <c r="I354" i="7"/>
  <c r="A355" i="7"/>
  <c r="B355" i="7"/>
  <c r="D355" i="7" s="1"/>
  <c r="C355" i="7"/>
  <c r="E355" i="7"/>
  <c r="F355" i="7"/>
  <c r="G355" i="7" s="1"/>
  <c r="H355" i="7"/>
  <c r="I355" i="7"/>
  <c r="A356" i="7"/>
  <c r="B356" i="7"/>
  <c r="C356" i="7"/>
  <c r="E356" i="7"/>
  <c r="H356" i="7"/>
  <c r="A357" i="7"/>
  <c r="B357" i="7"/>
  <c r="D357" i="7" s="1"/>
  <c r="C357" i="7"/>
  <c r="E357" i="7"/>
  <c r="F357" i="7"/>
  <c r="G357" i="7" s="1"/>
  <c r="H357" i="7"/>
  <c r="I357" i="7"/>
  <c r="A358" i="7"/>
  <c r="E358" i="7" s="1"/>
  <c r="B358" i="7"/>
  <c r="C358" i="7"/>
  <c r="F358" i="7"/>
  <c r="G358" i="7" s="1"/>
  <c r="H358" i="7"/>
  <c r="I358" i="7"/>
  <c r="A359" i="7"/>
  <c r="B359" i="7"/>
  <c r="C359" i="7"/>
  <c r="D359" i="7" s="1"/>
  <c r="E359" i="7"/>
  <c r="F359" i="7"/>
  <c r="G359" i="7" s="1"/>
  <c r="H359" i="7"/>
  <c r="I359" i="7"/>
  <c r="A360" i="7"/>
  <c r="E360" i="7" s="1"/>
  <c r="B360" i="7"/>
  <c r="D360" i="7" s="1"/>
  <c r="C360" i="7"/>
  <c r="A361" i="7"/>
  <c r="B361" i="7"/>
  <c r="D361" i="7" s="1"/>
  <c r="C361" i="7"/>
  <c r="E361" i="7"/>
  <c r="F361" i="7"/>
  <c r="G361" i="7" s="1"/>
  <c r="H361" i="7"/>
  <c r="I361" i="7"/>
  <c r="A362" i="7"/>
  <c r="B362" i="7"/>
  <c r="C362" i="7"/>
  <c r="E362" i="7"/>
  <c r="F362" i="7"/>
  <c r="G362" i="7" s="1"/>
  <c r="H362" i="7"/>
  <c r="I362" i="7"/>
  <c r="A363" i="7"/>
  <c r="B363" i="7"/>
  <c r="D363" i="7" s="1"/>
  <c r="C363" i="7"/>
  <c r="E363" i="7"/>
  <c r="F363" i="7"/>
  <c r="G363" i="7" s="1"/>
  <c r="H363" i="7"/>
  <c r="I363" i="7"/>
  <c r="A364" i="7"/>
  <c r="B364" i="7"/>
  <c r="D364" i="7" s="1"/>
  <c r="C364" i="7"/>
  <c r="E364" i="7"/>
  <c r="F364" i="7"/>
  <c r="G364" i="7" s="1"/>
  <c r="H364" i="7"/>
  <c r="I364" i="7"/>
  <c r="A365" i="7"/>
  <c r="B365" i="7"/>
  <c r="C365" i="7"/>
  <c r="E365" i="7"/>
  <c r="F365" i="7"/>
  <c r="G365" i="7" s="1"/>
  <c r="H365" i="7"/>
  <c r="I365" i="7"/>
  <c r="A366" i="7"/>
  <c r="B366" i="7"/>
  <c r="D366" i="7" s="1"/>
  <c r="C366" i="7"/>
  <c r="E366" i="7"/>
  <c r="F366" i="7"/>
  <c r="G366" i="7" s="1"/>
  <c r="H366" i="7"/>
  <c r="I366" i="7"/>
  <c r="A367" i="7"/>
  <c r="B367" i="7"/>
  <c r="D367" i="7" s="1"/>
  <c r="C367" i="7"/>
  <c r="E367" i="7"/>
  <c r="F367" i="7"/>
  <c r="G367" i="7" s="1"/>
  <c r="H367" i="7"/>
  <c r="I367" i="7"/>
  <c r="A368" i="7"/>
  <c r="B368" i="7"/>
  <c r="C368" i="7"/>
  <c r="E368" i="7"/>
  <c r="F368" i="7"/>
  <c r="G368" i="7" s="1"/>
  <c r="H368" i="7"/>
  <c r="I368" i="7"/>
  <c r="A369" i="7"/>
  <c r="B369" i="7"/>
  <c r="D369" i="7" s="1"/>
  <c r="C369" i="7"/>
  <c r="E369" i="7"/>
  <c r="F369" i="7"/>
  <c r="G369" i="7" s="1"/>
  <c r="H369" i="7"/>
  <c r="I369" i="7"/>
  <c r="A370" i="7"/>
  <c r="B370" i="7"/>
  <c r="D370" i="7" s="1"/>
  <c r="C370" i="7"/>
  <c r="E370" i="7"/>
  <c r="F370" i="7"/>
  <c r="G370" i="7" s="1"/>
  <c r="H370" i="7"/>
  <c r="I370" i="7"/>
  <c r="A371" i="7"/>
  <c r="B371" i="7"/>
  <c r="C371" i="7"/>
  <c r="E371" i="7"/>
  <c r="F371" i="7"/>
  <c r="G371" i="7" s="1"/>
  <c r="H371" i="7"/>
  <c r="I371" i="7"/>
  <c r="A372" i="7"/>
  <c r="B372" i="7"/>
  <c r="D372" i="7" s="1"/>
  <c r="C372" i="7"/>
  <c r="E372" i="7"/>
  <c r="F372" i="7"/>
  <c r="G372" i="7" s="1"/>
  <c r="H372" i="7"/>
  <c r="I372" i="7"/>
  <c r="A373" i="7"/>
  <c r="B373" i="7"/>
  <c r="D373" i="7" s="1"/>
  <c r="C373" i="7"/>
  <c r="E373" i="7"/>
  <c r="F373" i="7"/>
  <c r="G373" i="7" s="1"/>
  <c r="H373" i="7"/>
  <c r="I373" i="7"/>
  <c r="A374" i="7"/>
  <c r="B374" i="7"/>
  <c r="C374" i="7"/>
  <c r="E374" i="7"/>
  <c r="F374" i="7"/>
  <c r="G374" i="7" s="1"/>
  <c r="H374" i="7"/>
  <c r="I374" i="7"/>
  <c r="A375" i="7"/>
  <c r="B375" i="7"/>
  <c r="D375" i="7" s="1"/>
  <c r="C375" i="7"/>
  <c r="E375" i="7"/>
  <c r="F375" i="7"/>
  <c r="G375" i="7" s="1"/>
  <c r="H375" i="7"/>
  <c r="I375" i="7"/>
  <c r="A376" i="7"/>
  <c r="B376" i="7"/>
  <c r="D376" i="7" s="1"/>
  <c r="C376" i="7"/>
  <c r="E376" i="7"/>
  <c r="F376" i="7"/>
  <c r="G376" i="7" s="1"/>
  <c r="H376" i="7"/>
  <c r="I376" i="7"/>
  <c r="A377" i="7"/>
  <c r="B377" i="7"/>
  <c r="C377" i="7"/>
  <c r="E377" i="7"/>
  <c r="F377" i="7"/>
  <c r="G377" i="7" s="1"/>
  <c r="H377" i="7"/>
  <c r="I377" i="7"/>
  <c r="A378" i="7"/>
  <c r="B378" i="7"/>
  <c r="D378" i="7" s="1"/>
  <c r="C378" i="7"/>
  <c r="E378" i="7"/>
  <c r="F378" i="7"/>
  <c r="G378" i="7" s="1"/>
  <c r="H378" i="7"/>
  <c r="I378" i="7"/>
  <c r="A379" i="7"/>
  <c r="B379" i="7"/>
  <c r="D379" i="7" s="1"/>
  <c r="C379" i="7"/>
  <c r="E379" i="7"/>
  <c r="F379" i="7"/>
  <c r="G379" i="7" s="1"/>
  <c r="H379" i="7"/>
  <c r="I379" i="7"/>
  <c r="A380" i="7"/>
  <c r="B380" i="7"/>
  <c r="C380" i="7"/>
  <c r="E380" i="7"/>
  <c r="F380" i="7"/>
  <c r="G380" i="7" s="1"/>
  <c r="H380" i="7"/>
  <c r="I380" i="7"/>
  <c r="A381" i="7"/>
  <c r="B381" i="7"/>
  <c r="D381" i="7" s="1"/>
  <c r="C381" i="7"/>
  <c r="E381" i="7"/>
  <c r="F381" i="7"/>
  <c r="G381" i="7" s="1"/>
  <c r="H381" i="7"/>
  <c r="I381" i="7"/>
  <c r="A382" i="7"/>
  <c r="B382" i="7"/>
  <c r="D382" i="7" s="1"/>
  <c r="C382" i="7"/>
  <c r="E382" i="7"/>
  <c r="F382" i="7"/>
  <c r="G382" i="7" s="1"/>
  <c r="H382" i="7"/>
  <c r="I382" i="7"/>
  <c r="A383" i="7"/>
  <c r="B383" i="7"/>
  <c r="C383" i="7"/>
  <c r="E383" i="7"/>
  <c r="F383" i="7"/>
  <c r="G383" i="7" s="1"/>
  <c r="H383" i="7"/>
  <c r="I383" i="7"/>
  <c r="A384" i="7"/>
  <c r="B384" i="7"/>
  <c r="D384" i="7" s="1"/>
  <c r="C384" i="7"/>
  <c r="E384" i="7"/>
  <c r="F384" i="7"/>
  <c r="G384" i="7" s="1"/>
  <c r="H384" i="7"/>
  <c r="I384" i="7"/>
  <c r="A385" i="7"/>
  <c r="B385" i="7"/>
  <c r="D385" i="7" s="1"/>
  <c r="C385" i="7"/>
  <c r="E385" i="7"/>
  <c r="F385" i="7"/>
  <c r="G385" i="7" s="1"/>
  <c r="H385" i="7"/>
  <c r="I385" i="7"/>
  <c r="A386" i="7"/>
  <c r="B386" i="7"/>
  <c r="C386" i="7"/>
  <c r="E386" i="7"/>
  <c r="F386" i="7"/>
  <c r="G386" i="7" s="1"/>
  <c r="H386" i="7"/>
  <c r="I386" i="7"/>
  <c r="A387" i="7"/>
  <c r="B387" i="7"/>
  <c r="D387" i="7" s="1"/>
  <c r="C387" i="7"/>
  <c r="E387" i="7"/>
  <c r="F387" i="7"/>
  <c r="G387" i="7" s="1"/>
  <c r="H387" i="7"/>
  <c r="I387" i="7"/>
  <c r="A388" i="7"/>
  <c r="B388" i="7"/>
  <c r="D388" i="7" s="1"/>
  <c r="C388" i="7"/>
  <c r="E388" i="7"/>
  <c r="F388" i="7"/>
  <c r="G388" i="7" s="1"/>
  <c r="H388" i="7"/>
  <c r="I388" i="7"/>
  <c r="A389" i="7"/>
  <c r="B389" i="7"/>
  <c r="C389" i="7"/>
  <c r="E389" i="7"/>
  <c r="F389" i="7"/>
  <c r="G389" i="7" s="1"/>
  <c r="H389" i="7"/>
  <c r="I389" i="7"/>
  <c r="A390" i="7"/>
  <c r="B390" i="7"/>
  <c r="D390" i="7" s="1"/>
  <c r="C390" i="7"/>
  <c r="E390" i="7"/>
  <c r="F390" i="7"/>
  <c r="G390" i="7" s="1"/>
  <c r="H390" i="7"/>
  <c r="I390" i="7"/>
  <c r="A391" i="7"/>
  <c r="B391" i="7"/>
  <c r="D391" i="7" s="1"/>
  <c r="C391" i="7"/>
  <c r="E391" i="7"/>
  <c r="F391" i="7"/>
  <c r="G391" i="7" s="1"/>
  <c r="H391" i="7"/>
  <c r="I391" i="7"/>
  <c r="A392" i="7"/>
  <c r="B392" i="7"/>
  <c r="C392" i="7"/>
  <c r="E392" i="7"/>
  <c r="F392" i="7"/>
  <c r="G392" i="7" s="1"/>
  <c r="H392" i="7"/>
  <c r="I392" i="7"/>
  <c r="A393" i="7"/>
  <c r="B393" i="7"/>
  <c r="D393" i="7" s="1"/>
  <c r="C393" i="7"/>
  <c r="E393" i="7"/>
  <c r="F393" i="7"/>
  <c r="G393" i="7" s="1"/>
  <c r="H393" i="7"/>
  <c r="I393" i="7"/>
  <c r="A394" i="7"/>
  <c r="B394" i="7"/>
  <c r="D394" i="7" s="1"/>
  <c r="C394" i="7"/>
  <c r="E394" i="7"/>
  <c r="F394" i="7"/>
  <c r="G394" i="7" s="1"/>
  <c r="H394" i="7"/>
  <c r="I394" i="7"/>
  <c r="A395" i="7"/>
  <c r="B395" i="7"/>
  <c r="C395" i="7"/>
  <c r="E395" i="7"/>
  <c r="F395" i="7"/>
  <c r="G395" i="7" s="1"/>
  <c r="H395" i="7"/>
  <c r="I395" i="7"/>
  <c r="A396" i="7"/>
  <c r="B396" i="7"/>
  <c r="D396" i="7" s="1"/>
  <c r="C396" i="7"/>
  <c r="E396" i="7"/>
  <c r="F396" i="7"/>
  <c r="G396" i="7" s="1"/>
  <c r="H396" i="7"/>
  <c r="I396" i="7"/>
  <c r="A397" i="7"/>
  <c r="B397" i="7"/>
  <c r="D397" i="7" s="1"/>
  <c r="C397" i="7"/>
  <c r="E397" i="7"/>
  <c r="F397" i="7"/>
  <c r="G397" i="7" s="1"/>
  <c r="H397" i="7"/>
  <c r="I397" i="7"/>
  <c r="A398" i="7"/>
  <c r="B398" i="7"/>
  <c r="C398" i="7"/>
  <c r="E398" i="7"/>
  <c r="F398" i="7"/>
  <c r="G398" i="7" s="1"/>
  <c r="H398" i="7"/>
  <c r="I398" i="7"/>
  <c r="A399" i="7"/>
  <c r="B399" i="7"/>
  <c r="D399" i="7" s="1"/>
  <c r="C399" i="7"/>
  <c r="E399" i="7"/>
  <c r="F399" i="7"/>
  <c r="G399" i="7" s="1"/>
  <c r="H399" i="7"/>
  <c r="I399" i="7"/>
  <c r="A400" i="7"/>
  <c r="B400" i="7"/>
  <c r="D400" i="7" s="1"/>
  <c r="C400" i="7"/>
  <c r="E400" i="7"/>
  <c r="F400" i="7"/>
  <c r="G400" i="7" s="1"/>
  <c r="H400" i="7"/>
  <c r="I400" i="7"/>
  <c r="A401" i="7"/>
  <c r="B401" i="7"/>
  <c r="C401" i="7"/>
  <c r="E401" i="7"/>
  <c r="F401" i="7"/>
  <c r="G401" i="7" s="1"/>
  <c r="H401" i="7"/>
  <c r="I401" i="7"/>
  <c r="A402" i="7"/>
  <c r="B402" i="7"/>
  <c r="D402" i="7" s="1"/>
  <c r="C402" i="7"/>
  <c r="E402" i="7"/>
  <c r="F402" i="7"/>
  <c r="G402" i="7" s="1"/>
  <c r="H402" i="7"/>
  <c r="I402" i="7"/>
  <c r="A403" i="7"/>
  <c r="B403" i="7"/>
  <c r="D403" i="7" s="1"/>
  <c r="C403" i="7"/>
  <c r="E403" i="7"/>
  <c r="F403" i="7"/>
  <c r="G403" i="7" s="1"/>
  <c r="H403" i="7"/>
  <c r="I403" i="7"/>
  <c r="A404" i="7"/>
  <c r="B404" i="7"/>
  <c r="C404" i="7"/>
  <c r="E404" i="7"/>
  <c r="F404" i="7"/>
  <c r="G404" i="7" s="1"/>
  <c r="H404" i="7"/>
  <c r="I404" i="7"/>
  <c r="A405" i="7"/>
  <c r="B405" i="7"/>
  <c r="D405" i="7" s="1"/>
  <c r="C405" i="7"/>
  <c r="E405" i="7"/>
  <c r="F405" i="7"/>
  <c r="G405" i="7" s="1"/>
  <c r="H405" i="7"/>
  <c r="I405" i="7"/>
  <c r="A406" i="7"/>
  <c r="B406" i="7"/>
  <c r="D406" i="7" s="1"/>
  <c r="C406" i="7"/>
  <c r="E406" i="7"/>
  <c r="F406" i="7"/>
  <c r="G406" i="7" s="1"/>
  <c r="H406" i="7"/>
  <c r="I406" i="7"/>
  <c r="A407" i="7"/>
  <c r="B407" i="7"/>
  <c r="C407" i="7"/>
  <c r="E407" i="7"/>
  <c r="F407" i="7"/>
  <c r="G407" i="7" s="1"/>
  <c r="H407" i="7"/>
  <c r="I407" i="7"/>
  <c r="A408" i="7"/>
  <c r="B408" i="7"/>
  <c r="D408" i="7" s="1"/>
  <c r="C408" i="7"/>
  <c r="E408" i="7"/>
  <c r="F408" i="7"/>
  <c r="G408" i="7" s="1"/>
  <c r="H408" i="7"/>
  <c r="I408" i="7"/>
  <c r="A409" i="7"/>
  <c r="B409" i="7"/>
  <c r="D409" i="7" s="1"/>
  <c r="C409" i="7"/>
  <c r="E409" i="7"/>
  <c r="F409" i="7"/>
  <c r="G409" i="7" s="1"/>
  <c r="H409" i="7"/>
  <c r="I409" i="7"/>
  <c r="A410" i="7"/>
  <c r="B410" i="7"/>
  <c r="C410" i="7"/>
  <c r="E410" i="7"/>
  <c r="F410" i="7"/>
  <c r="G410" i="7" s="1"/>
  <c r="H410" i="7"/>
  <c r="I410" i="7"/>
  <c r="A411" i="7"/>
  <c r="B411" i="7"/>
  <c r="D411" i="7" s="1"/>
  <c r="C411" i="7"/>
  <c r="E411" i="7"/>
  <c r="F411" i="7"/>
  <c r="G411" i="7" s="1"/>
  <c r="H411" i="7"/>
  <c r="I411" i="7"/>
  <c r="A412" i="7"/>
  <c r="B412" i="7"/>
  <c r="D412" i="7" s="1"/>
  <c r="C412" i="7"/>
  <c r="E412" i="7"/>
  <c r="F412" i="7"/>
  <c r="G412" i="7" s="1"/>
  <c r="H412" i="7"/>
  <c r="I412" i="7"/>
  <c r="A413" i="7"/>
  <c r="B413" i="7"/>
  <c r="C413" i="7"/>
  <c r="E413" i="7"/>
  <c r="F413" i="7"/>
  <c r="G413" i="7" s="1"/>
  <c r="H413" i="7"/>
  <c r="I413" i="7"/>
  <c r="A414" i="7"/>
  <c r="B414" i="7"/>
  <c r="D414" i="7" s="1"/>
  <c r="C414" i="7"/>
  <c r="E414" i="7"/>
  <c r="F414" i="7"/>
  <c r="G414" i="7" s="1"/>
  <c r="H414" i="7"/>
  <c r="I414" i="7"/>
  <c r="A415" i="7"/>
  <c r="B415" i="7"/>
  <c r="D415" i="7" s="1"/>
  <c r="C415" i="7"/>
  <c r="E415" i="7"/>
  <c r="F415" i="7"/>
  <c r="G415" i="7" s="1"/>
  <c r="H415" i="7"/>
  <c r="I415" i="7"/>
  <c r="A416" i="7"/>
  <c r="B416" i="7"/>
  <c r="C416" i="7"/>
  <c r="E416" i="7"/>
  <c r="F416" i="7"/>
  <c r="G416" i="7" s="1"/>
  <c r="H416" i="7"/>
  <c r="I416" i="7"/>
  <c r="A417" i="7"/>
  <c r="B417" i="7"/>
  <c r="D417" i="7" s="1"/>
  <c r="C417" i="7"/>
  <c r="E417" i="7"/>
  <c r="F417" i="7"/>
  <c r="G417" i="7" s="1"/>
  <c r="H417" i="7"/>
  <c r="I417" i="7"/>
  <c r="A418" i="7"/>
  <c r="B418" i="7"/>
  <c r="D418" i="7" s="1"/>
  <c r="C418" i="7"/>
  <c r="E418" i="7"/>
  <c r="F418" i="7"/>
  <c r="G418" i="7" s="1"/>
  <c r="H418" i="7"/>
  <c r="I418" i="7"/>
  <c r="A419" i="7"/>
  <c r="B419" i="7"/>
  <c r="C419" i="7"/>
  <c r="E419" i="7"/>
  <c r="F419" i="7"/>
  <c r="G419" i="7" s="1"/>
  <c r="H419" i="7"/>
  <c r="I419" i="7"/>
  <c r="A420" i="7"/>
  <c r="B420" i="7"/>
  <c r="D420" i="7" s="1"/>
  <c r="C420" i="7"/>
  <c r="E420" i="7"/>
  <c r="F420" i="7"/>
  <c r="G420" i="7" s="1"/>
  <c r="H420" i="7"/>
  <c r="I420" i="7"/>
  <c r="A421" i="7"/>
  <c r="B421" i="7"/>
  <c r="D421" i="7" s="1"/>
  <c r="C421" i="7"/>
  <c r="E421" i="7"/>
  <c r="F421" i="7"/>
  <c r="G421" i="7" s="1"/>
  <c r="H421" i="7"/>
  <c r="I421" i="7"/>
  <c r="A422" i="7"/>
  <c r="B422" i="7"/>
  <c r="C422" i="7"/>
  <c r="E422" i="7"/>
  <c r="F422" i="7"/>
  <c r="G422" i="7" s="1"/>
  <c r="H422" i="7"/>
  <c r="I422" i="7"/>
  <c r="A423" i="7"/>
  <c r="B423" i="7"/>
  <c r="D423" i="7" s="1"/>
  <c r="C423" i="7"/>
  <c r="E423" i="7"/>
  <c r="F423" i="7"/>
  <c r="G423" i="7" s="1"/>
  <c r="H423" i="7"/>
  <c r="I423" i="7"/>
  <c r="A424" i="7"/>
  <c r="B424" i="7"/>
  <c r="D424" i="7" s="1"/>
  <c r="C424" i="7"/>
  <c r="E424" i="7"/>
  <c r="F424" i="7"/>
  <c r="G424" i="7" s="1"/>
  <c r="H424" i="7"/>
  <c r="I424" i="7"/>
  <c r="A425" i="7"/>
  <c r="B425" i="7"/>
  <c r="C425" i="7"/>
  <c r="E425" i="7"/>
  <c r="F425" i="7"/>
  <c r="G425" i="7" s="1"/>
  <c r="H425" i="7"/>
  <c r="I425" i="7"/>
  <c r="A426" i="7"/>
  <c r="B426" i="7"/>
  <c r="D426" i="7" s="1"/>
  <c r="C426" i="7"/>
  <c r="E426" i="7"/>
  <c r="F426" i="7"/>
  <c r="G426" i="7" s="1"/>
  <c r="H426" i="7"/>
  <c r="I426" i="7"/>
  <c r="A427" i="7"/>
  <c r="B427" i="7"/>
  <c r="D427" i="7" s="1"/>
  <c r="C427" i="7"/>
  <c r="E427" i="7"/>
  <c r="F427" i="7"/>
  <c r="G427" i="7" s="1"/>
  <c r="H427" i="7"/>
  <c r="I427" i="7"/>
  <c r="A428" i="7"/>
  <c r="B428" i="7"/>
  <c r="C428" i="7"/>
  <c r="E428" i="7"/>
  <c r="F428" i="7"/>
  <c r="G428" i="7" s="1"/>
  <c r="H428" i="7"/>
  <c r="I428" i="7"/>
  <c r="A429" i="7"/>
  <c r="B429" i="7"/>
  <c r="D429" i="7" s="1"/>
  <c r="C429" i="7"/>
  <c r="E429" i="7"/>
  <c r="F429" i="7"/>
  <c r="G429" i="7" s="1"/>
  <c r="H429" i="7"/>
  <c r="I429" i="7"/>
  <c r="A430" i="7"/>
  <c r="B430" i="7"/>
  <c r="D430" i="7" s="1"/>
  <c r="C430" i="7"/>
  <c r="E430" i="7"/>
  <c r="F430" i="7"/>
  <c r="G430" i="7" s="1"/>
  <c r="H430" i="7"/>
  <c r="I430" i="7"/>
  <c r="A431" i="7"/>
  <c r="B431" i="7"/>
  <c r="C431" i="7"/>
  <c r="E431" i="7"/>
  <c r="F431" i="7"/>
  <c r="G431" i="7" s="1"/>
  <c r="H431" i="7"/>
  <c r="I431" i="7"/>
  <c r="A432" i="7"/>
  <c r="B432" i="7"/>
  <c r="D432" i="7" s="1"/>
  <c r="C432" i="7"/>
  <c r="E432" i="7"/>
  <c r="F432" i="7"/>
  <c r="G432" i="7" s="1"/>
  <c r="H432" i="7"/>
  <c r="I432" i="7"/>
  <c r="A433" i="7"/>
  <c r="B433" i="7"/>
  <c r="D433" i="7" s="1"/>
  <c r="C433" i="7"/>
  <c r="E433" i="7"/>
  <c r="F433" i="7"/>
  <c r="G433" i="7" s="1"/>
  <c r="H433" i="7"/>
  <c r="I433" i="7"/>
  <c r="A434" i="7"/>
  <c r="B434" i="7"/>
  <c r="C434" i="7"/>
  <c r="E434" i="7"/>
  <c r="F434" i="7"/>
  <c r="G434" i="7" s="1"/>
  <c r="H434" i="7"/>
  <c r="I434" i="7"/>
  <c r="A435" i="7"/>
  <c r="B435" i="7"/>
  <c r="D435" i="7" s="1"/>
  <c r="C435" i="7"/>
  <c r="E435" i="7"/>
  <c r="F435" i="7"/>
  <c r="G435" i="7" s="1"/>
  <c r="H435" i="7"/>
  <c r="I435" i="7"/>
  <c r="A436" i="7"/>
  <c r="B436" i="7"/>
  <c r="D436" i="7" s="1"/>
  <c r="C436" i="7"/>
  <c r="E436" i="7"/>
  <c r="F436" i="7"/>
  <c r="G436" i="7" s="1"/>
  <c r="H436" i="7"/>
  <c r="I436" i="7"/>
  <c r="A437" i="7"/>
  <c r="B437" i="7"/>
  <c r="C437" i="7"/>
  <c r="E437" i="7"/>
  <c r="F437" i="7"/>
  <c r="G437" i="7" s="1"/>
  <c r="H437" i="7"/>
  <c r="I437" i="7"/>
  <c r="A438" i="7"/>
  <c r="B438" i="7"/>
  <c r="D438" i="7" s="1"/>
  <c r="C438" i="7"/>
  <c r="E438" i="7"/>
  <c r="F438" i="7"/>
  <c r="G438" i="7" s="1"/>
  <c r="H438" i="7"/>
  <c r="I438" i="7"/>
  <c r="A439" i="7"/>
  <c r="B439" i="7"/>
  <c r="D439" i="7" s="1"/>
  <c r="C439" i="7"/>
  <c r="E439" i="7"/>
  <c r="F439" i="7"/>
  <c r="G439" i="7" s="1"/>
  <c r="H439" i="7"/>
  <c r="I439" i="7"/>
  <c r="A440" i="7"/>
  <c r="B440" i="7"/>
  <c r="C440" i="7"/>
  <c r="E440" i="7"/>
  <c r="F440" i="7"/>
  <c r="G440" i="7" s="1"/>
  <c r="H440" i="7"/>
  <c r="I440" i="7"/>
  <c r="A441" i="7"/>
  <c r="B441" i="7"/>
  <c r="D441" i="7" s="1"/>
  <c r="C441" i="7"/>
  <c r="E441" i="7"/>
  <c r="F441" i="7"/>
  <c r="G441" i="7" s="1"/>
  <c r="H441" i="7"/>
  <c r="I441" i="7"/>
  <c r="A442" i="7"/>
  <c r="B442" i="7"/>
  <c r="D442" i="7" s="1"/>
  <c r="C442" i="7"/>
  <c r="E442" i="7"/>
  <c r="F442" i="7"/>
  <c r="G442" i="7" s="1"/>
  <c r="H442" i="7"/>
  <c r="I442" i="7"/>
  <c r="A443" i="7"/>
  <c r="B443" i="7"/>
  <c r="C443" i="7"/>
  <c r="E443" i="7"/>
  <c r="F443" i="7"/>
  <c r="G443" i="7" s="1"/>
  <c r="H443" i="7"/>
  <c r="I443" i="7"/>
  <c r="A444" i="7"/>
  <c r="B444" i="7"/>
  <c r="D444" i="7" s="1"/>
  <c r="C444" i="7"/>
  <c r="E444" i="7"/>
  <c r="F444" i="7"/>
  <c r="G444" i="7" s="1"/>
  <c r="H444" i="7"/>
  <c r="I444" i="7"/>
  <c r="A445" i="7"/>
  <c r="B445" i="7"/>
  <c r="D445" i="7" s="1"/>
  <c r="C445" i="7"/>
  <c r="E445" i="7"/>
  <c r="F445" i="7"/>
  <c r="G445" i="7" s="1"/>
  <c r="H445" i="7"/>
  <c r="I445" i="7"/>
  <c r="A446" i="7"/>
  <c r="B446" i="7"/>
  <c r="C446" i="7"/>
  <c r="E446" i="7"/>
  <c r="F446" i="7"/>
  <c r="G446" i="7" s="1"/>
  <c r="H446" i="7"/>
  <c r="I446" i="7"/>
  <c r="A447" i="7"/>
  <c r="B447" i="7"/>
  <c r="D447" i="7" s="1"/>
  <c r="C447" i="7"/>
  <c r="E447" i="7"/>
  <c r="F447" i="7"/>
  <c r="G447" i="7" s="1"/>
  <c r="H447" i="7"/>
  <c r="I447" i="7"/>
  <c r="A448" i="7"/>
  <c r="B448" i="7"/>
  <c r="D448" i="7" s="1"/>
  <c r="C448" i="7"/>
  <c r="E448" i="7"/>
  <c r="F448" i="7"/>
  <c r="G448" i="7" s="1"/>
  <c r="H448" i="7"/>
  <c r="I448" i="7"/>
  <c r="A449" i="7"/>
  <c r="B449" i="7"/>
  <c r="C449" i="7"/>
  <c r="E449" i="7"/>
  <c r="F449" i="7"/>
  <c r="G449" i="7" s="1"/>
  <c r="H449" i="7"/>
  <c r="I449" i="7"/>
  <c r="A450" i="7"/>
  <c r="B450" i="7"/>
  <c r="D450" i="7" s="1"/>
  <c r="C450" i="7"/>
  <c r="E450" i="7"/>
  <c r="F450" i="7"/>
  <c r="G450" i="7" s="1"/>
  <c r="H450" i="7"/>
  <c r="I450" i="7"/>
  <c r="A451" i="7"/>
  <c r="B451" i="7"/>
  <c r="D451" i="7" s="1"/>
  <c r="C451" i="7"/>
  <c r="E451" i="7"/>
  <c r="F451" i="7"/>
  <c r="G451" i="7" s="1"/>
  <c r="H451" i="7"/>
  <c r="I451" i="7"/>
  <c r="A452" i="7"/>
  <c r="B452" i="7"/>
  <c r="C452" i="7"/>
  <c r="E452" i="7"/>
  <c r="F452" i="7"/>
  <c r="G452" i="7" s="1"/>
  <c r="H452" i="7"/>
  <c r="I452" i="7"/>
  <c r="A453" i="7"/>
  <c r="B453" i="7"/>
  <c r="D453" i="7" s="1"/>
  <c r="C453" i="7"/>
  <c r="E453" i="7"/>
  <c r="F453" i="7"/>
  <c r="G453" i="7" s="1"/>
  <c r="H453" i="7"/>
  <c r="I453" i="7"/>
  <c r="A454" i="7"/>
  <c r="B454" i="7"/>
  <c r="D454" i="7" s="1"/>
  <c r="C454" i="7"/>
  <c r="E454" i="7"/>
  <c r="F454" i="7"/>
  <c r="G454" i="7" s="1"/>
  <c r="H454" i="7"/>
  <c r="I454" i="7"/>
  <c r="A455" i="7"/>
  <c r="B455" i="7"/>
  <c r="C455" i="7"/>
  <c r="E455" i="7"/>
  <c r="F455" i="7"/>
  <c r="G455" i="7" s="1"/>
  <c r="H455" i="7"/>
  <c r="I455" i="7"/>
  <c r="A456" i="7"/>
  <c r="B456" i="7"/>
  <c r="D456" i="7" s="1"/>
  <c r="C456" i="7"/>
  <c r="E456" i="7"/>
  <c r="F456" i="7"/>
  <c r="G456" i="7" s="1"/>
  <c r="H456" i="7"/>
  <c r="I456" i="7"/>
  <c r="A457" i="7"/>
  <c r="B457" i="7"/>
  <c r="D457" i="7" s="1"/>
  <c r="C457" i="7"/>
  <c r="E457" i="7"/>
  <c r="F457" i="7"/>
  <c r="G457" i="7" s="1"/>
  <c r="H457" i="7"/>
  <c r="I457" i="7"/>
  <c r="A458" i="7"/>
  <c r="B458" i="7"/>
  <c r="C458" i="7"/>
  <c r="E458" i="7"/>
  <c r="F458" i="7"/>
  <c r="G458" i="7" s="1"/>
  <c r="H458" i="7"/>
  <c r="I458" i="7"/>
  <c r="A459" i="7"/>
  <c r="B459" i="7"/>
  <c r="D459" i="7" s="1"/>
  <c r="C459" i="7"/>
  <c r="E459" i="7"/>
  <c r="F459" i="7"/>
  <c r="G459" i="7" s="1"/>
  <c r="H459" i="7"/>
  <c r="I459" i="7"/>
  <c r="A460" i="7"/>
  <c r="B460" i="7"/>
  <c r="C460" i="7"/>
  <c r="D460" i="7" s="1"/>
  <c r="E460" i="7"/>
  <c r="F460" i="7"/>
  <c r="G460" i="7" s="1"/>
  <c r="H460" i="7"/>
  <c r="I460" i="7"/>
  <c r="A461" i="7"/>
  <c r="I461" i="7" s="1"/>
  <c r="B461" i="7"/>
  <c r="D461" i="7" s="1"/>
  <c r="C461" i="7"/>
  <c r="H461" i="7"/>
  <c r="A462" i="7"/>
  <c r="B462" i="7"/>
  <c r="D462" i="7" s="1"/>
  <c r="C462" i="7"/>
  <c r="E462" i="7"/>
  <c r="F462" i="7"/>
  <c r="G462" i="7" s="1"/>
  <c r="H462" i="7"/>
  <c r="I462" i="7"/>
  <c r="A463" i="7"/>
  <c r="F463" i="7" s="1"/>
  <c r="G463" i="7" s="1"/>
  <c r="B463" i="7"/>
  <c r="C463" i="7"/>
  <c r="E463" i="7"/>
  <c r="H463" i="7"/>
  <c r="A464" i="7"/>
  <c r="B464" i="7"/>
  <c r="D464" i="7" s="1"/>
  <c r="C464" i="7"/>
  <c r="E464" i="7"/>
  <c r="F464" i="7"/>
  <c r="G464" i="7" s="1"/>
  <c r="H464" i="7"/>
  <c r="I464" i="7"/>
  <c r="A465" i="7"/>
  <c r="E465" i="7" s="1"/>
  <c r="B465" i="7"/>
  <c r="D465" i="7" s="1"/>
  <c r="C465" i="7"/>
  <c r="F465" i="7"/>
  <c r="G465" i="7" s="1"/>
  <c r="H465" i="7"/>
  <c r="I465" i="7"/>
  <c r="A466" i="7"/>
  <c r="B466" i="7"/>
  <c r="C466" i="7"/>
  <c r="D466" i="7" s="1"/>
  <c r="E466" i="7"/>
  <c r="F466" i="7"/>
  <c r="G466" i="7" s="1"/>
  <c r="H466" i="7"/>
  <c r="I466" i="7"/>
  <c r="A467" i="7"/>
  <c r="I467" i="7" s="1"/>
  <c r="B467" i="7"/>
  <c r="D467" i="7" s="1"/>
  <c r="C467" i="7"/>
  <c r="H467" i="7"/>
  <c r="A468" i="7"/>
  <c r="B468" i="7"/>
  <c r="D468" i="7" s="1"/>
  <c r="C468" i="7"/>
  <c r="E468" i="7"/>
  <c r="F468" i="7"/>
  <c r="G468" i="7" s="1"/>
  <c r="H468" i="7"/>
  <c r="I468" i="7"/>
  <c r="A469" i="7"/>
  <c r="B469" i="7"/>
  <c r="D469" i="7" s="1"/>
  <c r="C469" i="7"/>
  <c r="E469" i="7"/>
  <c r="F469" i="7"/>
  <c r="G469" i="7" s="1"/>
  <c r="H469" i="7"/>
  <c r="I469" i="7"/>
  <c r="A470" i="7"/>
  <c r="B470" i="7"/>
  <c r="D470" i="7" s="1"/>
  <c r="C470" i="7"/>
  <c r="E470" i="7"/>
  <c r="F470" i="7"/>
  <c r="G470" i="7" s="1"/>
  <c r="H470" i="7"/>
  <c r="I470" i="7"/>
  <c r="A471" i="7"/>
  <c r="B471" i="7"/>
  <c r="D471" i="7" s="1"/>
  <c r="C471" i="7"/>
  <c r="E471" i="7"/>
  <c r="F471" i="7"/>
  <c r="G471" i="7" s="1"/>
  <c r="H471" i="7"/>
  <c r="I471" i="7"/>
  <c r="A472" i="7"/>
  <c r="B472" i="7"/>
  <c r="D472" i="7" s="1"/>
  <c r="C472" i="7"/>
  <c r="E472" i="7"/>
  <c r="F472" i="7"/>
  <c r="G472" i="7" s="1"/>
  <c r="H472" i="7"/>
  <c r="I472" i="7"/>
  <c r="A473" i="7"/>
  <c r="B473" i="7"/>
  <c r="D473" i="7" s="1"/>
  <c r="C473" i="7"/>
  <c r="E473" i="7"/>
  <c r="F473" i="7"/>
  <c r="G473" i="7" s="1"/>
  <c r="H473" i="7"/>
  <c r="I473" i="7"/>
  <c r="A474" i="7"/>
  <c r="B474" i="7"/>
  <c r="D474" i="7" s="1"/>
  <c r="C474" i="7"/>
  <c r="E474" i="7"/>
  <c r="F474" i="7"/>
  <c r="G474" i="7" s="1"/>
  <c r="H474" i="7"/>
  <c r="I474" i="7"/>
  <c r="A475" i="7"/>
  <c r="B475" i="7"/>
  <c r="D475" i="7" s="1"/>
  <c r="C475" i="7"/>
  <c r="E475" i="7"/>
  <c r="F475" i="7"/>
  <c r="G475" i="7" s="1"/>
  <c r="H475" i="7"/>
  <c r="I475" i="7"/>
  <c r="A476" i="7"/>
  <c r="B476" i="7"/>
  <c r="D476" i="7" s="1"/>
  <c r="C476" i="7"/>
  <c r="E476" i="7"/>
  <c r="F476" i="7"/>
  <c r="G476" i="7" s="1"/>
  <c r="H476" i="7"/>
  <c r="I476" i="7"/>
  <c r="A477" i="7"/>
  <c r="B477" i="7"/>
  <c r="D477" i="7" s="1"/>
  <c r="C477" i="7"/>
  <c r="E477" i="7"/>
  <c r="F477" i="7"/>
  <c r="G477" i="7" s="1"/>
  <c r="H477" i="7"/>
  <c r="I477" i="7"/>
  <c r="A478" i="7"/>
  <c r="B478" i="7"/>
  <c r="D478" i="7" s="1"/>
  <c r="C478" i="7"/>
  <c r="E478" i="7"/>
  <c r="F478" i="7"/>
  <c r="G478" i="7" s="1"/>
  <c r="H478" i="7"/>
  <c r="I478" i="7"/>
  <c r="A479" i="7"/>
  <c r="B479" i="7"/>
  <c r="D479" i="7" s="1"/>
  <c r="C479" i="7"/>
  <c r="E479" i="7"/>
  <c r="F479" i="7"/>
  <c r="G479" i="7" s="1"/>
  <c r="H479" i="7"/>
  <c r="I479" i="7"/>
  <c r="A480" i="7"/>
  <c r="B480" i="7"/>
  <c r="D480" i="7" s="1"/>
  <c r="C480" i="7"/>
  <c r="E480" i="7"/>
  <c r="F480" i="7"/>
  <c r="G480" i="7" s="1"/>
  <c r="H480" i="7"/>
  <c r="I480" i="7"/>
  <c r="A481" i="7"/>
  <c r="B481" i="7"/>
  <c r="D481" i="7" s="1"/>
  <c r="C481" i="7"/>
  <c r="E481" i="7"/>
  <c r="F481" i="7"/>
  <c r="G481" i="7" s="1"/>
  <c r="H481" i="7"/>
  <c r="I481" i="7"/>
  <c r="A482" i="7"/>
  <c r="B482" i="7"/>
  <c r="D482" i="7" s="1"/>
  <c r="C482" i="7"/>
  <c r="E482" i="7"/>
  <c r="F482" i="7"/>
  <c r="G482" i="7" s="1"/>
  <c r="H482" i="7"/>
  <c r="I482" i="7"/>
  <c r="A483" i="7"/>
  <c r="B483" i="7"/>
  <c r="D483" i="7" s="1"/>
  <c r="C483" i="7"/>
  <c r="E483" i="7"/>
  <c r="F483" i="7"/>
  <c r="G483" i="7" s="1"/>
  <c r="H483" i="7"/>
  <c r="I483" i="7"/>
  <c r="A484" i="7"/>
  <c r="B484" i="7"/>
  <c r="D484" i="7" s="1"/>
  <c r="C484" i="7"/>
  <c r="E484" i="7"/>
  <c r="F484" i="7"/>
  <c r="G484" i="7" s="1"/>
  <c r="H484" i="7"/>
  <c r="I484" i="7"/>
  <c r="A485" i="7"/>
  <c r="B485" i="7"/>
  <c r="D485" i="7" s="1"/>
  <c r="C485" i="7"/>
  <c r="E485" i="7"/>
  <c r="F485" i="7"/>
  <c r="G485" i="7" s="1"/>
  <c r="H485" i="7"/>
  <c r="I485" i="7"/>
  <c r="A486" i="7"/>
  <c r="B486" i="7"/>
  <c r="D486" i="7" s="1"/>
  <c r="C486" i="7"/>
  <c r="E486" i="7"/>
  <c r="F486" i="7"/>
  <c r="G486" i="7" s="1"/>
  <c r="H486" i="7"/>
  <c r="I486" i="7"/>
  <c r="A487" i="7"/>
  <c r="B487" i="7"/>
  <c r="D487" i="7" s="1"/>
  <c r="C487" i="7"/>
  <c r="E487" i="7"/>
  <c r="F487" i="7"/>
  <c r="G487" i="7" s="1"/>
  <c r="H487" i="7"/>
  <c r="I487" i="7"/>
  <c r="A488" i="7"/>
  <c r="B488" i="7"/>
  <c r="D488" i="7" s="1"/>
  <c r="C488" i="7"/>
  <c r="E488" i="7"/>
  <c r="F488" i="7"/>
  <c r="G488" i="7" s="1"/>
  <c r="H488" i="7"/>
  <c r="I488" i="7"/>
  <c r="A489" i="7"/>
  <c r="B489" i="7"/>
  <c r="D489" i="7" s="1"/>
  <c r="C489" i="7"/>
  <c r="E489" i="7"/>
  <c r="F489" i="7"/>
  <c r="G489" i="7" s="1"/>
  <c r="H489" i="7"/>
  <c r="I489" i="7"/>
  <c r="A490" i="7"/>
  <c r="B490" i="7"/>
  <c r="D490" i="7" s="1"/>
  <c r="C490" i="7"/>
  <c r="E490" i="7"/>
  <c r="F490" i="7"/>
  <c r="G490" i="7" s="1"/>
  <c r="H490" i="7"/>
  <c r="I490" i="7"/>
  <c r="A491" i="7"/>
  <c r="B491" i="7"/>
  <c r="D491" i="7" s="1"/>
  <c r="C491" i="7"/>
  <c r="E491" i="7"/>
  <c r="F491" i="7"/>
  <c r="G491" i="7" s="1"/>
  <c r="H491" i="7"/>
  <c r="I491" i="7"/>
  <c r="A492" i="7"/>
  <c r="B492" i="7"/>
  <c r="D492" i="7" s="1"/>
  <c r="C492" i="7"/>
  <c r="E492" i="7"/>
  <c r="F492" i="7"/>
  <c r="G492" i="7" s="1"/>
  <c r="H492" i="7"/>
  <c r="I492" i="7"/>
  <c r="A493" i="7"/>
  <c r="B493" i="7"/>
  <c r="D493" i="7" s="1"/>
  <c r="C493" i="7"/>
  <c r="E493" i="7"/>
  <c r="F493" i="7"/>
  <c r="G493" i="7" s="1"/>
  <c r="H493" i="7"/>
  <c r="I493" i="7"/>
  <c r="A494" i="7"/>
  <c r="B494" i="7"/>
  <c r="D494" i="7" s="1"/>
  <c r="C494" i="7"/>
  <c r="E494" i="7"/>
  <c r="F494" i="7"/>
  <c r="G494" i="7" s="1"/>
  <c r="H494" i="7"/>
  <c r="I494" i="7"/>
  <c r="A495" i="7"/>
  <c r="B495" i="7"/>
  <c r="D495" i="7" s="1"/>
  <c r="C495" i="7"/>
  <c r="E495" i="7"/>
  <c r="F495" i="7"/>
  <c r="G495" i="7" s="1"/>
  <c r="H495" i="7"/>
  <c r="I495" i="7"/>
  <c r="A496" i="7"/>
  <c r="B496" i="7"/>
  <c r="D496" i="7" s="1"/>
  <c r="C496" i="7"/>
  <c r="E496" i="7"/>
  <c r="F496" i="7"/>
  <c r="G496" i="7" s="1"/>
  <c r="H496" i="7"/>
  <c r="I496" i="7"/>
  <c r="A497" i="7"/>
  <c r="B497" i="7"/>
  <c r="D497" i="7" s="1"/>
  <c r="C497" i="7"/>
  <c r="E497" i="7"/>
  <c r="F497" i="7"/>
  <c r="G497" i="7" s="1"/>
  <c r="H497" i="7"/>
  <c r="I497" i="7"/>
  <c r="A498" i="7"/>
  <c r="B498" i="7"/>
  <c r="D498" i="7" s="1"/>
  <c r="C498" i="7"/>
  <c r="E498" i="7"/>
  <c r="F498" i="7"/>
  <c r="G498" i="7" s="1"/>
  <c r="H498" i="7"/>
  <c r="I498" i="7"/>
  <c r="A499" i="7"/>
  <c r="B499" i="7"/>
  <c r="D499" i="7" s="1"/>
  <c r="C499" i="7"/>
  <c r="E499" i="7"/>
  <c r="F499" i="7"/>
  <c r="G499" i="7" s="1"/>
  <c r="H499" i="7"/>
  <c r="I499" i="7"/>
  <c r="A500" i="7"/>
  <c r="B500" i="7"/>
  <c r="D500" i="7" s="1"/>
  <c r="C500" i="7"/>
  <c r="E500" i="7"/>
  <c r="F500" i="7"/>
  <c r="G500" i="7" s="1"/>
  <c r="H500" i="7"/>
  <c r="I500" i="7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1" i="11"/>
  <c r="A16" i="8"/>
  <c r="A17" i="8"/>
  <c r="A18" i="8"/>
  <c r="F3" i="7"/>
  <c r="F4" i="7"/>
  <c r="G4" i="7" s="1"/>
  <c r="F5" i="7"/>
  <c r="F6" i="7"/>
  <c r="F7" i="7"/>
  <c r="F8" i="7"/>
  <c r="F9" i="7"/>
  <c r="F10" i="7"/>
  <c r="G10" i="7" s="1"/>
  <c r="F11" i="7"/>
  <c r="F12" i="7"/>
  <c r="F13" i="7"/>
  <c r="F14" i="7"/>
  <c r="F15" i="7"/>
  <c r="F16" i="7"/>
  <c r="G16" i="7" s="1"/>
  <c r="F17" i="7"/>
  <c r="F18" i="7"/>
  <c r="F19" i="7"/>
  <c r="F20" i="7"/>
  <c r="F21" i="7"/>
  <c r="F22" i="7"/>
  <c r="G22" i="7" s="1"/>
  <c r="F23" i="7"/>
  <c r="F24" i="7"/>
  <c r="F25" i="7"/>
  <c r="F26" i="7"/>
  <c r="F27" i="7"/>
  <c r="F28" i="7"/>
  <c r="G28" i="7" s="1"/>
  <c r="F29" i="7"/>
  <c r="F30" i="7"/>
  <c r="F31" i="7"/>
  <c r="F32" i="7"/>
  <c r="F33" i="7"/>
  <c r="F34" i="7"/>
  <c r="G34" i="7" s="1"/>
  <c r="F35" i="7"/>
  <c r="F36" i="7"/>
  <c r="F37" i="7"/>
  <c r="F38" i="7"/>
  <c r="F39" i="7"/>
  <c r="F40" i="7"/>
  <c r="G40" i="7" s="1"/>
  <c r="F41" i="7"/>
  <c r="F42" i="7"/>
  <c r="F43" i="7"/>
  <c r="F44" i="7"/>
  <c r="F45" i="7"/>
  <c r="F46" i="7"/>
  <c r="G46" i="7" s="1"/>
  <c r="F47" i="7"/>
  <c r="F48" i="7"/>
  <c r="F49" i="7"/>
  <c r="F50" i="7"/>
  <c r="F51" i="7"/>
  <c r="F52" i="7"/>
  <c r="G52" i="7" s="1"/>
  <c r="F53" i="7"/>
  <c r="F54" i="7"/>
  <c r="F55" i="7"/>
  <c r="F56" i="7"/>
  <c r="F57" i="7"/>
  <c r="F58" i="7"/>
  <c r="G58" i="7" s="1"/>
  <c r="F59" i="7"/>
  <c r="F60" i="7"/>
  <c r="F61" i="7"/>
  <c r="F62" i="7"/>
  <c r="F63" i="7"/>
  <c r="F64" i="7"/>
  <c r="G64" i="7" s="1"/>
  <c r="F65" i="7"/>
  <c r="F66" i="7"/>
  <c r="F67" i="7"/>
  <c r="F68" i="7"/>
  <c r="F69" i="7"/>
  <c r="F70" i="7"/>
  <c r="G70" i="7" s="1"/>
  <c r="F71" i="7"/>
  <c r="F72" i="7"/>
  <c r="F2" i="7"/>
  <c r="F140" i="3"/>
  <c r="E2" i="7"/>
  <c r="E7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C38" i="7"/>
  <c r="C40" i="7"/>
  <c r="C44" i="7"/>
  <c r="C46" i="7"/>
  <c r="C50" i="7"/>
  <c r="C52" i="7"/>
  <c r="C56" i="7"/>
  <c r="C58" i="7"/>
  <c r="C62" i="7"/>
  <c r="C64" i="7"/>
  <c r="C68" i="7"/>
  <c r="C70" i="7"/>
  <c r="A3" i="7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A32" i="7"/>
  <c r="B32" i="7"/>
  <c r="C32" i="7"/>
  <c r="A33" i="7"/>
  <c r="B33" i="7"/>
  <c r="C33" i="7"/>
  <c r="A34" i="7"/>
  <c r="B34" i="7"/>
  <c r="C34" i="7"/>
  <c r="A35" i="7"/>
  <c r="B35" i="7"/>
  <c r="C35" i="7"/>
  <c r="A36" i="7"/>
  <c r="B36" i="7"/>
  <c r="C36" i="7"/>
  <c r="A37" i="7"/>
  <c r="B37" i="7"/>
  <c r="C37" i="7"/>
  <c r="A38" i="7"/>
  <c r="B38" i="7"/>
  <c r="A39" i="7"/>
  <c r="B39" i="7"/>
  <c r="C39" i="7"/>
  <c r="A40" i="7"/>
  <c r="B40" i="7"/>
  <c r="A41" i="7"/>
  <c r="B41" i="7"/>
  <c r="C41" i="7"/>
  <c r="A42" i="7"/>
  <c r="B42" i="7"/>
  <c r="C42" i="7"/>
  <c r="A43" i="7"/>
  <c r="B43" i="7"/>
  <c r="C43" i="7"/>
  <c r="A44" i="7"/>
  <c r="B44" i="7"/>
  <c r="A45" i="7"/>
  <c r="B45" i="7"/>
  <c r="C45" i="7"/>
  <c r="A46" i="7"/>
  <c r="B46" i="7"/>
  <c r="A47" i="7"/>
  <c r="B47" i="7"/>
  <c r="C47" i="7"/>
  <c r="A48" i="7"/>
  <c r="B48" i="7"/>
  <c r="C48" i="7"/>
  <c r="A49" i="7"/>
  <c r="B49" i="7"/>
  <c r="C49" i="7"/>
  <c r="A50" i="7"/>
  <c r="B50" i="7"/>
  <c r="A51" i="7"/>
  <c r="B51" i="7"/>
  <c r="C51" i="7"/>
  <c r="A52" i="7"/>
  <c r="B52" i="7"/>
  <c r="A53" i="7"/>
  <c r="B53" i="7"/>
  <c r="C53" i="7"/>
  <c r="A54" i="7"/>
  <c r="B54" i="7"/>
  <c r="C54" i="7"/>
  <c r="A55" i="7"/>
  <c r="B55" i="7"/>
  <c r="C55" i="7"/>
  <c r="A56" i="7"/>
  <c r="B56" i="7"/>
  <c r="A57" i="7"/>
  <c r="B57" i="7"/>
  <c r="C57" i="7"/>
  <c r="A58" i="7"/>
  <c r="B58" i="7"/>
  <c r="A59" i="7"/>
  <c r="B59" i="7"/>
  <c r="C59" i="7"/>
  <c r="A60" i="7"/>
  <c r="B60" i="7"/>
  <c r="C60" i="7"/>
  <c r="A61" i="7"/>
  <c r="B61" i="7"/>
  <c r="C61" i="7"/>
  <c r="A62" i="7"/>
  <c r="B62" i="7"/>
  <c r="A63" i="7"/>
  <c r="B63" i="7"/>
  <c r="C63" i="7"/>
  <c r="A64" i="7"/>
  <c r="B64" i="7"/>
  <c r="A65" i="7"/>
  <c r="B65" i="7"/>
  <c r="C65" i="7"/>
  <c r="A66" i="7"/>
  <c r="B66" i="7"/>
  <c r="C66" i="7"/>
  <c r="A67" i="7"/>
  <c r="B67" i="7"/>
  <c r="C67" i="7"/>
  <c r="A68" i="7"/>
  <c r="B68" i="7"/>
  <c r="A69" i="7"/>
  <c r="B69" i="7"/>
  <c r="C69" i="7"/>
  <c r="A70" i="7"/>
  <c r="B70" i="7"/>
  <c r="A71" i="7"/>
  <c r="B71" i="7"/>
  <c r="C71" i="7"/>
  <c r="A72" i="7"/>
  <c r="B72" i="7"/>
  <c r="C72" i="7"/>
  <c r="B2" i="7"/>
  <c r="C2" i="7"/>
  <c r="A2" i="7"/>
  <c r="G3" i="7"/>
  <c r="G5" i="7"/>
  <c r="G6" i="7"/>
  <c r="G7" i="7"/>
  <c r="G8" i="7"/>
  <c r="G9" i="7"/>
  <c r="G11" i="7"/>
  <c r="G12" i="7"/>
  <c r="G13" i="7"/>
  <c r="G14" i="7"/>
  <c r="G15" i="7"/>
  <c r="G17" i="7"/>
  <c r="G18" i="7"/>
  <c r="G19" i="7"/>
  <c r="G20" i="7"/>
  <c r="G21" i="7"/>
  <c r="G23" i="7"/>
  <c r="G24" i="7"/>
  <c r="G25" i="7"/>
  <c r="G26" i="7"/>
  <c r="G27" i="7"/>
  <c r="G29" i="7"/>
  <c r="G30" i="7"/>
  <c r="G31" i="7"/>
  <c r="G32" i="7"/>
  <c r="G33" i="7"/>
  <c r="G35" i="7"/>
  <c r="G36" i="7"/>
  <c r="G37" i="7"/>
  <c r="G38" i="7"/>
  <c r="G39" i="7"/>
  <c r="G41" i="7"/>
  <c r="G42" i="7"/>
  <c r="G43" i="7"/>
  <c r="G44" i="7"/>
  <c r="G45" i="7"/>
  <c r="G47" i="7"/>
  <c r="G48" i="7"/>
  <c r="G49" i="7"/>
  <c r="G50" i="7"/>
  <c r="G51" i="7"/>
  <c r="G53" i="7"/>
  <c r="G54" i="7"/>
  <c r="G55" i="7"/>
  <c r="G56" i="7"/>
  <c r="G57" i="7"/>
  <c r="G59" i="7"/>
  <c r="G60" i="7"/>
  <c r="G61" i="7"/>
  <c r="G62" i="7"/>
  <c r="G63" i="7"/>
  <c r="G65" i="7"/>
  <c r="G66" i="7"/>
  <c r="G67" i="7"/>
  <c r="G68" i="7"/>
  <c r="G69" i="7"/>
  <c r="G71" i="7"/>
  <c r="G72" i="7"/>
  <c r="B140" i="6"/>
  <c r="B139" i="6"/>
  <c r="A137" i="6"/>
  <c r="B138" i="6"/>
  <c r="G75" i="6"/>
  <c r="K94" i="6"/>
  <c r="L94" i="6" s="1"/>
  <c r="J94" i="6"/>
  <c r="I94" i="6"/>
  <c r="H94" i="6"/>
  <c r="B128" i="3"/>
  <c r="B127" i="3"/>
  <c r="B126" i="3"/>
  <c r="A125" i="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2" i="13"/>
  <c r="I463" i="7" l="1"/>
  <c r="D463" i="7"/>
  <c r="D455" i="7"/>
  <c r="D449" i="7"/>
  <c r="D443" i="7"/>
  <c r="D437" i="7"/>
  <c r="D431" i="7"/>
  <c r="D425" i="7"/>
  <c r="D419" i="7"/>
  <c r="D413" i="7"/>
  <c r="D407" i="7"/>
  <c r="D401" i="7"/>
  <c r="D395" i="7"/>
  <c r="D389" i="7"/>
  <c r="D383" i="7"/>
  <c r="D377" i="7"/>
  <c r="D371" i="7"/>
  <c r="D365" i="7"/>
  <c r="I360" i="7"/>
  <c r="I350" i="7"/>
  <c r="F350" i="7"/>
  <c r="G350" i="7" s="1"/>
  <c r="D349" i="7"/>
  <c r="E187" i="7"/>
  <c r="F187" i="7"/>
  <c r="G187" i="7" s="1"/>
  <c r="H187" i="7"/>
  <c r="I187" i="7"/>
  <c r="F467" i="7"/>
  <c r="G467" i="7" s="1"/>
  <c r="F461" i="7"/>
  <c r="G461" i="7" s="1"/>
  <c r="H360" i="7"/>
  <c r="E467" i="7"/>
  <c r="E461" i="7"/>
  <c r="F360" i="7"/>
  <c r="G360" i="7" s="1"/>
  <c r="I356" i="7"/>
  <c r="F356" i="7"/>
  <c r="G356" i="7" s="1"/>
  <c r="I333" i="7"/>
  <c r="H333" i="7"/>
  <c r="E333" i="7"/>
  <c r="F333" i="7"/>
  <c r="G333" i="7" s="1"/>
  <c r="I309" i="7"/>
  <c r="H309" i="7"/>
  <c r="E309" i="7"/>
  <c r="F309" i="7"/>
  <c r="G309" i="7" s="1"/>
  <c r="E217" i="7"/>
  <c r="F217" i="7"/>
  <c r="G217" i="7" s="1"/>
  <c r="H217" i="7"/>
  <c r="I217" i="7"/>
  <c r="D458" i="7"/>
  <c r="D452" i="7"/>
  <c r="D446" i="7"/>
  <c r="D440" i="7"/>
  <c r="D434" i="7"/>
  <c r="D428" i="7"/>
  <c r="D422" i="7"/>
  <c r="D416" i="7"/>
  <c r="D410" i="7"/>
  <c r="D404" i="7"/>
  <c r="D398" i="7"/>
  <c r="D392" i="7"/>
  <c r="D386" i="7"/>
  <c r="D380" i="7"/>
  <c r="D374" i="7"/>
  <c r="D368" i="7"/>
  <c r="D362" i="7"/>
  <c r="I344" i="7"/>
  <c r="E344" i="7"/>
  <c r="F344" i="7"/>
  <c r="G344" i="7" s="1"/>
  <c r="D343" i="7"/>
  <c r="I321" i="7"/>
  <c r="H321" i="7"/>
  <c r="E321" i="7"/>
  <c r="F321" i="7"/>
  <c r="G321" i="7" s="1"/>
  <c r="D358" i="7"/>
  <c r="D352" i="7"/>
  <c r="D346" i="7"/>
  <c r="F332" i="7"/>
  <c r="G332" i="7" s="1"/>
  <c r="E332" i="7"/>
  <c r="F320" i="7"/>
  <c r="G320" i="7" s="1"/>
  <c r="E320" i="7"/>
  <c r="F308" i="7"/>
  <c r="G308" i="7" s="1"/>
  <c r="E308" i="7"/>
  <c r="E299" i="7"/>
  <c r="E293" i="7"/>
  <c r="E287" i="7"/>
  <c r="E281" i="7"/>
  <c r="E275" i="7"/>
  <c r="D268" i="7"/>
  <c r="I267" i="7"/>
  <c r="H267" i="7"/>
  <c r="E267" i="7"/>
  <c r="F267" i="7"/>
  <c r="G267" i="7" s="1"/>
  <c r="F264" i="7"/>
  <c r="G264" i="7" s="1"/>
  <c r="I264" i="7"/>
  <c r="E264" i="7"/>
  <c r="E203" i="7"/>
  <c r="F203" i="7"/>
  <c r="G203" i="7" s="1"/>
  <c r="H203" i="7"/>
  <c r="I203" i="7"/>
  <c r="E191" i="7"/>
  <c r="F191" i="7"/>
  <c r="G191" i="7" s="1"/>
  <c r="H191" i="7"/>
  <c r="I191" i="7"/>
  <c r="H339" i="7"/>
  <c r="I335" i="7"/>
  <c r="E335" i="7"/>
  <c r="H332" i="7"/>
  <c r="H327" i="7"/>
  <c r="I323" i="7"/>
  <c r="E323" i="7"/>
  <c r="H315" i="7"/>
  <c r="I311" i="7"/>
  <c r="E311" i="7"/>
  <c r="H303" i="7"/>
  <c r="I269" i="7"/>
  <c r="E269" i="7"/>
  <c r="I255" i="7"/>
  <c r="H255" i="7"/>
  <c r="E255" i="7"/>
  <c r="F255" i="7"/>
  <c r="G255" i="7" s="1"/>
  <c r="I243" i="7"/>
  <c r="H243" i="7"/>
  <c r="E243" i="7"/>
  <c r="F243" i="7"/>
  <c r="G243" i="7" s="1"/>
  <c r="E223" i="7"/>
  <c r="F223" i="7"/>
  <c r="G223" i="7" s="1"/>
  <c r="H223" i="7"/>
  <c r="I223" i="7"/>
  <c r="I273" i="7"/>
  <c r="H273" i="7"/>
  <c r="E273" i="7"/>
  <c r="F273" i="7"/>
  <c r="G273" i="7" s="1"/>
  <c r="F270" i="7"/>
  <c r="G270" i="7" s="1"/>
  <c r="I270" i="7"/>
  <c r="E270" i="7"/>
  <c r="F256" i="7"/>
  <c r="G256" i="7" s="1"/>
  <c r="E256" i="7"/>
  <c r="F244" i="7"/>
  <c r="G244" i="7" s="1"/>
  <c r="E244" i="7"/>
  <c r="E197" i="7"/>
  <c r="F197" i="7"/>
  <c r="G197" i="7" s="1"/>
  <c r="H197" i="7"/>
  <c r="I197" i="7"/>
  <c r="F339" i="7"/>
  <c r="G339" i="7" s="1"/>
  <c r="F338" i="7"/>
  <c r="G338" i="7" s="1"/>
  <c r="E338" i="7"/>
  <c r="F327" i="7"/>
  <c r="G327" i="7" s="1"/>
  <c r="F326" i="7"/>
  <c r="G326" i="7" s="1"/>
  <c r="E326" i="7"/>
  <c r="F315" i="7"/>
  <c r="G315" i="7" s="1"/>
  <c r="F314" i="7"/>
  <c r="G314" i="7" s="1"/>
  <c r="E314" i="7"/>
  <c r="F302" i="7"/>
  <c r="G302" i="7" s="1"/>
  <c r="E302" i="7"/>
  <c r="F300" i="7"/>
  <c r="G300" i="7" s="1"/>
  <c r="I300" i="7"/>
  <c r="E300" i="7"/>
  <c r="I297" i="7"/>
  <c r="H297" i="7"/>
  <c r="E297" i="7"/>
  <c r="F296" i="7"/>
  <c r="G296" i="7" s="1"/>
  <c r="H296" i="7"/>
  <c r="F294" i="7"/>
  <c r="G294" i="7" s="1"/>
  <c r="I294" i="7"/>
  <c r="E294" i="7"/>
  <c r="I291" i="7"/>
  <c r="H291" i="7"/>
  <c r="E291" i="7"/>
  <c r="F290" i="7"/>
  <c r="G290" i="7" s="1"/>
  <c r="H290" i="7"/>
  <c r="F288" i="7"/>
  <c r="G288" i="7" s="1"/>
  <c r="I288" i="7"/>
  <c r="E288" i="7"/>
  <c r="I285" i="7"/>
  <c r="H285" i="7"/>
  <c r="E285" i="7"/>
  <c r="F284" i="7"/>
  <c r="G284" i="7" s="1"/>
  <c r="H284" i="7"/>
  <c r="F282" i="7"/>
  <c r="G282" i="7" s="1"/>
  <c r="I282" i="7"/>
  <c r="E282" i="7"/>
  <c r="I279" i="7"/>
  <c r="H279" i="7"/>
  <c r="E279" i="7"/>
  <c r="F278" i="7"/>
  <c r="G278" i="7" s="1"/>
  <c r="H278" i="7"/>
  <c r="F276" i="7"/>
  <c r="G276" i="7" s="1"/>
  <c r="I276" i="7"/>
  <c r="E276" i="7"/>
  <c r="D262" i="7"/>
  <c r="I256" i="7"/>
  <c r="I244" i="7"/>
  <c r="D356" i="7"/>
  <c r="D350" i="7"/>
  <c r="D344" i="7"/>
  <c r="I341" i="7"/>
  <c r="E341" i="7"/>
  <c r="E339" i="7"/>
  <c r="H338" i="7"/>
  <c r="I329" i="7"/>
  <c r="E329" i="7"/>
  <c r="E327" i="7"/>
  <c r="H326" i="7"/>
  <c r="I317" i="7"/>
  <c r="E317" i="7"/>
  <c r="E315" i="7"/>
  <c r="H314" i="7"/>
  <c r="I305" i="7"/>
  <c r="E305" i="7"/>
  <c r="E303" i="7"/>
  <c r="H302" i="7"/>
  <c r="H300" i="7"/>
  <c r="H299" i="7"/>
  <c r="I296" i="7"/>
  <c r="H294" i="7"/>
  <c r="H293" i="7"/>
  <c r="I290" i="7"/>
  <c r="H288" i="7"/>
  <c r="H287" i="7"/>
  <c r="I284" i="7"/>
  <c r="H282" i="7"/>
  <c r="H281" i="7"/>
  <c r="I278" i="7"/>
  <c r="H276" i="7"/>
  <c r="H275" i="7"/>
  <c r="F269" i="7"/>
  <c r="G269" i="7" s="1"/>
  <c r="I263" i="7"/>
  <c r="E263" i="7"/>
  <c r="F263" i="7"/>
  <c r="G263" i="7" s="1"/>
  <c r="H256" i="7"/>
  <c r="H244" i="7"/>
  <c r="H202" i="7"/>
  <c r="I202" i="7"/>
  <c r="E202" i="7"/>
  <c r="F202" i="7"/>
  <c r="G202" i="7" s="1"/>
  <c r="E183" i="7"/>
  <c r="F183" i="7"/>
  <c r="G183" i="7" s="1"/>
  <c r="H183" i="7"/>
  <c r="I183" i="7"/>
  <c r="I253" i="7"/>
  <c r="F253" i="7"/>
  <c r="G253" i="7" s="1"/>
  <c r="F252" i="7"/>
  <c r="G252" i="7" s="1"/>
  <c r="I252" i="7"/>
  <c r="E252" i="7"/>
  <c r="I241" i="7"/>
  <c r="F241" i="7"/>
  <c r="G241" i="7" s="1"/>
  <c r="F240" i="7"/>
  <c r="G240" i="7" s="1"/>
  <c r="I240" i="7"/>
  <c r="E240" i="7"/>
  <c r="E225" i="7"/>
  <c r="F225" i="7"/>
  <c r="G225" i="7" s="1"/>
  <c r="H225" i="7"/>
  <c r="E213" i="7"/>
  <c r="F213" i="7"/>
  <c r="G213" i="7" s="1"/>
  <c r="H213" i="7"/>
  <c r="I213" i="7"/>
  <c r="E205" i="7"/>
  <c r="F205" i="7"/>
  <c r="G205" i="7" s="1"/>
  <c r="H205" i="7"/>
  <c r="E199" i="7"/>
  <c r="F199" i="7"/>
  <c r="G199" i="7" s="1"/>
  <c r="H199" i="7"/>
  <c r="I199" i="7"/>
  <c r="D189" i="7"/>
  <c r="E173" i="7"/>
  <c r="F173" i="7"/>
  <c r="G173" i="7" s="1"/>
  <c r="H173" i="7"/>
  <c r="E165" i="7"/>
  <c r="F165" i="7"/>
  <c r="G165" i="7" s="1"/>
  <c r="H165" i="7"/>
  <c r="I165" i="7"/>
  <c r="I261" i="7"/>
  <c r="H261" i="7"/>
  <c r="I249" i="7"/>
  <c r="H249" i="7"/>
  <c r="E249" i="7"/>
  <c r="H236" i="7"/>
  <c r="F236" i="7"/>
  <c r="G236" i="7" s="1"/>
  <c r="E236" i="7"/>
  <c r="E235" i="7"/>
  <c r="I235" i="7"/>
  <c r="E233" i="7"/>
  <c r="I233" i="7"/>
  <c r="F233" i="7"/>
  <c r="G233" i="7" s="1"/>
  <c r="H232" i="7"/>
  <c r="F232" i="7"/>
  <c r="G232" i="7" s="1"/>
  <c r="H230" i="7"/>
  <c r="F230" i="7"/>
  <c r="G230" i="7" s="1"/>
  <c r="E230" i="7"/>
  <c r="E229" i="7"/>
  <c r="I229" i="7"/>
  <c r="E179" i="7"/>
  <c r="F179" i="7"/>
  <c r="G179" i="7" s="1"/>
  <c r="H179" i="7"/>
  <c r="I179" i="7"/>
  <c r="F261" i="7"/>
  <c r="G261" i="7" s="1"/>
  <c r="H250" i="7"/>
  <c r="H238" i="7"/>
  <c r="I236" i="7"/>
  <c r="H235" i="7"/>
  <c r="H233" i="7"/>
  <c r="I232" i="7"/>
  <c r="I230" i="7"/>
  <c r="H229" i="7"/>
  <c r="H220" i="7"/>
  <c r="I220" i="7"/>
  <c r="E220" i="7"/>
  <c r="F220" i="7"/>
  <c r="G220" i="7" s="1"/>
  <c r="H214" i="7"/>
  <c r="I214" i="7"/>
  <c r="E214" i="7"/>
  <c r="E207" i="7"/>
  <c r="F207" i="7"/>
  <c r="G207" i="7" s="1"/>
  <c r="H207" i="7"/>
  <c r="E195" i="7"/>
  <c r="F195" i="7"/>
  <c r="G195" i="7" s="1"/>
  <c r="H195" i="7"/>
  <c r="I295" i="7"/>
  <c r="F295" i="7"/>
  <c r="G295" i="7" s="1"/>
  <c r="I289" i="7"/>
  <c r="F289" i="7"/>
  <c r="G289" i="7" s="1"/>
  <c r="I283" i="7"/>
  <c r="F283" i="7"/>
  <c r="G283" i="7" s="1"/>
  <c r="I277" i="7"/>
  <c r="F277" i="7"/>
  <c r="G277" i="7" s="1"/>
  <c r="H272" i="7"/>
  <c r="I271" i="7"/>
  <c r="F271" i="7"/>
  <c r="G271" i="7" s="1"/>
  <c r="H266" i="7"/>
  <c r="I265" i="7"/>
  <c r="F265" i="7"/>
  <c r="G265" i="7" s="1"/>
  <c r="E261" i="7"/>
  <c r="I259" i="7"/>
  <c r="F259" i="7"/>
  <c r="G259" i="7" s="1"/>
  <c r="F258" i="7"/>
  <c r="G258" i="7" s="1"/>
  <c r="I258" i="7"/>
  <c r="E258" i="7"/>
  <c r="E250" i="7"/>
  <c r="F249" i="7"/>
  <c r="G249" i="7" s="1"/>
  <c r="I247" i="7"/>
  <c r="F247" i="7"/>
  <c r="G247" i="7" s="1"/>
  <c r="F246" i="7"/>
  <c r="G246" i="7" s="1"/>
  <c r="I246" i="7"/>
  <c r="E246" i="7"/>
  <c r="E238" i="7"/>
  <c r="F235" i="7"/>
  <c r="G235" i="7" s="1"/>
  <c r="E232" i="7"/>
  <c r="F229" i="7"/>
  <c r="G229" i="7" s="1"/>
  <c r="E221" i="7"/>
  <c r="F221" i="7"/>
  <c r="G221" i="7" s="1"/>
  <c r="H221" i="7"/>
  <c r="E215" i="7"/>
  <c r="F215" i="7"/>
  <c r="G215" i="7" s="1"/>
  <c r="I215" i="7"/>
  <c r="E181" i="7"/>
  <c r="F181" i="7"/>
  <c r="G181" i="7" s="1"/>
  <c r="H181" i="7"/>
  <c r="I173" i="7"/>
  <c r="H234" i="7"/>
  <c r="F234" i="7"/>
  <c r="G234" i="7" s="1"/>
  <c r="H228" i="7"/>
  <c r="F228" i="7"/>
  <c r="G228" i="7" s="1"/>
  <c r="E227" i="7"/>
  <c r="I227" i="7"/>
  <c r="H226" i="7"/>
  <c r="I226" i="7"/>
  <c r="E226" i="7"/>
  <c r="D213" i="7"/>
  <c r="E211" i="7"/>
  <c r="F211" i="7"/>
  <c r="G211" i="7" s="1"/>
  <c r="H211" i="7"/>
  <c r="E209" i="7"/>
  <c r="F209" i="7"/>
  <c r="G209" i="7" s="1"/>
  <c r="H208" i="7"/>
  <c r="I208" i="7"/>
  <c r="E208" i="7"/>
  <c r="E189" i="7"/>
  <c r="F189" i="7"/>
  <c r="G189" i="7" s="1"/>
  <c r="H189" i="7"/>
  <c r="D183" i="7"/>
  <c r="E175" i="7"/>
  <c r="F175" i="7"/>
  <c r="G175" i="7" s="1"/>
  <c r="H175" i="7"/>
  <c r="E167" i="7"/>
  <c r="F167" i="7"/>
  <c r="G167" i="7" s="1"/>
  <c r="H167" i="7"/>
  <c r="E169" i="7"/>
  <c r="F169" i="7"/>
  <c r="G169" i="7" s="1"/>
  <c r="H169" i="7"/>
  <c r="E163" i="7"/>
  <c r="F163" i="7"/>
  <c r="G163" i="7" s="1"/>
  <c r="H163" i="7"/>
  <c r="E177" i="7"/>
  <c r="F177" i="7"/>
  <c r="G177" i="7" s="1"/>
  <c r="H177" i="7"/>
  <c r="D171" i="7"/>
  <c r="E151" i="7"/>
  <c r="F151" i="7"/>
  <c r="G151" i="7" s="1"/>
  <c r="H151" i="7"/>
  <c r="I151" i="7"/>
  <c r="E237" i="7"/>
  <c r="I237" i="7"/>
  <c r="E231" i="7"/>
  <c r="I231" i="7"/>
  <c r="E219" i="7"/>
  <c r="F219" i="7"/>
  <c r="G219" i="7" s="1"/>
  <c r="H219" i="7"/>
  <c r="E201" i="7"/>
  <c r="F201" i="7"/>
  <c r="G201" i="7" s="1"/>
  <c r="H201" i="7"/>
  <c r="E193" i="7"/>
  <c r="F193" i="7"/>
  <c r="G193" i="7" s="1"/>
  <c r="H193" i="7"/>
  <c r="E185" i="7"/>
  <c r="F185" i="7"/>
  <c r="G185" i="7" s="1"/>
  <c r="H185" i="7"/>
  <c r="E171" i="7"/>
  <c r="F171" i="7"/>
  <c r="G171" i="7" s="1"/>
  <c r="H171" i="7"/>
  <c r="I169" i="7"/>
  <c r="D165" i="7"/>
  <c r="H222" i="7"/>
  <c r="I222" i="7"/>
  <c r="H216" i="7"/>
  <c r="I216" i="7"/>
  <c r="H210" i="7"/>
  <c r="I210" i="7"/>
  <c r="H204" i="7"/>
  <c r="I204" i="7"/>
  <c r="H198" i="7"/>
  <c r="I198" i="7"/>
  <c r="H192" i="7"/>
  <c r="I192" i="7"/>
  <c r="H186" i="7"/>
  <c r="I186" i="7"/>
  <c r="H180" i="7"/>
  <c r="I180" i="7"/>
  <c r="H174" i="7"/>
  <c r="I174" i="7"/>
  <c r="H168" i="7"/>
  <c r="I168" i="7"/>
  <c r="H162" i="7"/>
  <c r="I162" i="7"/>
  <c r="F125" i="7"/>
  <c r="G125" i="7" s="1"/>
  <c r="I125" i="7"/>
  <c r="D124" i="7"/>
  <c r="E161" i="7"/>
  <c r="F161" i="7"/>
  <c r="G161" i="7" s="1"/>
  <c r="H196" i="7"/>
  <c r="I196" i="7"/>
  <c r="H190" i="7"/>
  <c r="I190" i="7"/>
  <c r="H184" i="7"/>
  <c r="I184" i="7"/>
  <c r="H178" i="7"/>
  <c r="I178" i="7"/>
  <c r="H172" i="7"/>
  <c r="I172" i="7"/>
  <c r="H166" i="7"/>
  <c r="I166" i="7"/>
  <c r="H161" i="7"/>
  <c r="H160" i="7"/>
  <c r="I160" i="7"/>
  <c r="D153" i="7"/>
  <c r="D148" i="7"/>
  <c r="F143" i="7"/>
  <c r="G143" i="7" s="1"/>
  <c r="I143" i="7"/>
  <c r="D142" i="7"/>
  <c r="F137" i="7"/>
  <c r="G137" i="7" s="1"/>
  <c r="I137" i="7"/>
  <c r="D136" i="7"/>
  <c r="F131" i="7"/>
  <c r="G131" i="7" s="1"/>
  <c r="I131" i="7"/>
  <c r="E159" i="7"/>
  <c r="F159" i="7"/>
  <c r="G159" i="7" s="1"/>
  <c r="H224" i="7"/>
  <c r="I224" i="7"/>
  <c r="H218" i="7"/>
  <c r="I218" i="7"/>
  <c r="H212" i="7"/>
  <c r="I212" i="7"/>
  <c r="H206" i="7"/>
  <c r="I206" i="7"/>
  <c r="H200" i="7"/>
  <c r="I200" i="7"/>
  <c r="E196" i="7"/>
  <c r="H194" i="7"/>
  <c r="I194" i="7"/>
  <c r="E190" i="7"/>
  <c r="H188" i="7"/>
  <c r="I188" i="7"/>
  <c r="E184" i="7"/>
  <c r="H182" i="7"/>
  <c r="I182" i="7"/>
  <c r="E178" i="7"/>
  <c r="H176" i="7"/>
  <c r="I176" i="7"/>
  <c r="E172" i="7"/>
  <c r="H170" i="7"/>
  <c r="I170" i="7"/>
  <c r="E166" i="7"/>
  <c r="H164" i="7"/>
  <c r="I164" i="7"/>
  <c r="E160" i="7"/>
  <c r="H159" i="7"/>
  <c r="H158" i="7"/>
  <c r="I158" i="7"/>
  <c r="E157" i="7"/>
  <c r="F157" i="7"/>
  <c r="G157" i="7" s="1"/>
  <c r="E155" i="7"/>
  <c r="D151" i="7"/>
  <c r="F145" i="7"/>
  <c r="G145" i="7" s="1"/>
  <c r="F139" i="7"/>
  <c r="G139" i="7" s="1"/>
  <c r="F133" i="7"/>
  <c r="G133" i="7" s="1"/>
  <c r="F127" i="7"/>
  <c r="G127" i="7" s="1"/>
  <c r="F121" i="7"/>
  <c r="G121" i="7" s="1"/>
  <c r="F115" i="7"/>
  <c r="G115" i="7" s="1"/>
  <c r="F109" i="7"/>
  <c r="G109" i="7" s="1"/>
  <c r="F103" i="7"/>
  <c r="G103" i="7" s="1"/>
  <c r="F97" i="7"/>
  <c r="G97" i="7" s="1"/>
  <c r="F91" i="7"/>
  <c r="G91" i="7" s="1"/>
  <c r="F85" i="7"/>
  <c r="G85" i="7" s="1"/>
  <c r="F79" i="7"/>
  <c r="G79" i="7" s="1"/>
  <c r="I119" i="7"/>
  <c r="I113" i="7"/>
  <c r="I107" i="7"/>
  <c r="I101" i="7"/>
  <c r="I95" i="7"/>
  <c r="I89" i="7"/>
  <c r="E85" i="7"/>
  <c r="I83" i="7"/>
  <c r="E79" i="7"/>
  <c r="I77" i="7"/>
  <c r="D77" i="7"/>
  <c r="D127" i="7"/>
  <c r="D121" i="7"/>
  <c r="D115" i="7"/>
  <c r="D109" i="7"/>
  <c r="D103" i="7"/>
  <c r="D97" i="7"/>
  <c r="D91" i="7"/>
  <c r="D85" i="7"/>
  <c r="D79" i="7"/>
  <c r="H75" i="7"/>
  <c r="I75" i="7"/>
  <c r="E75" i="7"/>
  <c r="H73" i="7"/>
  <c r="I73" i="7"/>
  <c r="E73" i="7"/>
  <c r="M4" i="3" s="1"/>
  <c r="G2" i="7"/>
  <c r="F152" i="6"/>
  <c r="G94" i="6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D115" i="3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130" i="6" l="1"/>
  <c r="I5" i="3"/>
  <c r="D4" i="3"/>
  <c r="I59" i="7" l="1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58" i="7"/>
  <c r="E116" i="3" l="1"/>
  <c r="E131" i="6"/>
  <c r="E122" i="6"/>
  <c r="F122" i="6"/>
  <c r="H122" i="6"/>
  <c r="I122" i="6"/>
  <c r="J122" i="6"/>
  <c r="K122" i="6" s="1"/>
  <c r="E123" i="6"/>
  <c r="F123" i="6"/>
  <c r="H123" i="6"/>
  <c r="I123" i="6"/>
  <c r="J123" i="6"/>
  <c r="K123" i="6" s="1"/>
  <c r="E124" i="6"/>
  <c r="F124" i="6"/>
  <c r="H124" i="6"/>
  <c r="I124" i="6"/>
  <c r="J124" i="6"/>
  <c r="K124" i="6" s="1"/>
  <c r="E125" i="6"/>
  <c r="F125" i="6"/>
  <c r="H125" i="6"/>
  <c r="I125" i="6"/>
  <c r="J125" i="6"/>
  <c r="K125" i="6" s="1"/>
  <c r="E109" i="6"/>
  <c r="F109" i="6"/>
  <c r="H109" i="6"/>
  <c r="I109" i="6"/>
  <c r="J109" i="6"/>
  <c r="K109" i="6" s="1"/>
  <c r="E110" i="6"/>
  <c r="F110" i="6"/>
  <c r="H110" i="6"/>
  <c r="I110" i="6"/>
  <c r="J110" i="6"/>
  <c r="K110" i="6" s="1"/>
  <c r="E111" i="6"/>
  <c r="F111" i="6"/>
  <c r="H111" i="6"/>
  <c r="I111" i="6"/>
  <c r="J111" i="6"/>
  <c r="K111" i="6" s="1"/>
  <c r="E112" i="6"/>
  <c r="F112" i="6"/>
  <c r="H112" i="6"/>
  <c r="I112" i="6"/>
  <c r="J112" i="6"/>
  <c r="K112" i="6" s="1"/>
  <c r="L112" i="6" s="1"/>
  <c r="E113" i="6"/>
  <c r="F113" i="6"/>
  <c r="H113" i="6"/>
  <c r="I113" i="6"/>
  <c r="J113" i="6"/>
  <c r="K113" i="6" s="1"/>
  <c r="L113" i="6" s="1"/>
  <c r="E114" i="6"/>
  <c r="F114" i="6"/>
  <c r="H114" i="6"/>
  <c r="I114" i="6"/>
  <c r="J114" i="6"/>
  <c r="K114" i="6" s="1"/>
  <c r="L124" i="6" l="1"/>
  <c r="G124" i="6"/>
  <c r="G125" i="6"/>
  <c r="L125" i="6"/>
  <c r="G122" i="6"/>
  <c r="L122" i="6"/>
  <c r="L123" i="6"/>
  <c r="G123" i="6"/>
  <c r="G109" i="6"/>
  <c r="L109" i="6"/>
  <c r="G112" i="6"/>
  <c r="L114" i="6"/>
  <c r="G114" i="6"/>
  <c r="L110" i="6"/>
  <c r="G110" i="6"/>
  <c r="L111" i="6"/>
  <c r="G111" i="6"/>
  <c r="G113" i="6"/>
  <c r="M4" i="6"/>
  <c r="I5" i="6" s="1"/>
  <c r="D131" i="6"/>
  <c r="D4" i="6" l="1"/>
  <c r="J128" i="6"/>
  <c r="K128" i="6" s="1"/>
  <c r="L128" i="6" s="1"/>
  <c r="I128" i="6"/>
  <c r="H128" i="6"/>
  <c r="F128" i="6"/>
  <c r="E128" i="6"/>
  <c r="J127" i="6"/>
  <c r="K127" i="6" s="1"/>
  <c r="G127" i="6" s="1"/>
  <c r="I127" i="6"/>
  <c r="H127" i="6"/>
  <c r="F127" i="6"/>
  <c r="E127" i="6"/>
  <c r="J126" i="6"/>
  <c r="K126" i="6" s="1"/>
  <c r="L126" i="6" s="1"/>
  <c r="I126" i="6"/>
  <c r="H126" i="6"/>
  <c r="F126" i="6"/>
  <c r="E126" i="6"/>
  <c r="J121" i="6"/>
  <c r="I121" i="6"/>
  <c r="H121" i="6"/>
  <c r="F121" i="6"/>
  <c r="E121" i="6"/>
  <c r="L127" i="6" l="1"/>
  <c r="G126" i="6"/>
  <c r="G128" i="6"/>
  <c r="K121" i="6" l="1"/>
  <c r="G121" i="6" l="1"/>
  <c r="G120" i="6" s="1"/>
  <c r="L121" i="6"/>
  <c r="A7" i="10" l="1"/>
  <c r="E5" i="6"/>
  <c r="A82" i="8"/>
  <c r="A83" i="8"/>
  <c r="A84" i="8"/>
  <c r="A85" i="8"/>
  <c r="A86" i="8"/>
  <c r="A87" i="8"/>
  <c r="A88" i="8"/>
  <c r="A89" i="8"/>
  <c r="A90" i="8"/>
  <c r="A91" i="8"/>
  <c r="A92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E28" i="6"/>
  <c r="E34" i="6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82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81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80" i="10"/>
  <c r="A6" i="10"/>
  <c r="A5" i="10"/>
  <c r="A4" i="10"/>
  <c r="A3" i="10"/>
  <c r="A2" i="10"/>
  <c r="I29" i="6" s="1"/>
  <c r="A53" i="8"/>
  <c r="A81" i="8"/>
  <c r="A8" i="8"/>
  <c r="A2" i="8"/>
  <c r="A52" i="8"/>
  <c r="A49" i="8"/>
  <c r="A46" i="8"/>
  <c r="A42" i="8"/>
  <c r="A38" i="8"/>
  <c r="A80" i="8"/>
  <c r="A5" i="8"/>
  <c r="A57" i="8"/>
  <c r="A51" i="8"/>
  <c r="A50" i="8"/>
  <c r="A48" i="8"/>
  <c r="A35" i="8"/>
  <c r="A34" i="8"/>
  <c r="A45" i="8"/>
  <c r="A44" i="8"/>
  <c r="A43" i="8"/>
  <c r="A55" i="8"/>
  <c r="A47" i="8"/>
  <c r="A13" i="8"/>
  <c r="A11" i="8"/>
  <c r="A41" i="8"/>
  <c r="A40" i="8"/>
  <c r="A39" i="8"/>
  <c r="A27" i="8"/>
  <c r="A26" i="8"/>
  <c r="A23" i="8"/>
  <c r="A22" i="8"/>
  <c r="A3" i="8"/>
  <c r="A10" i="8"/>
  <c r="A60" i="8"/>
  <c r="A54" i="8"/>
  <c r="A33" i="8"/>
  <c r="A32" i="8"/>
  <c r="A7" i="8"/>
  <c r="A4" i="8"/>
  <c r="A21" i="8"/>
  <c r="A56" i="8"/>
  <c r="A31" i="8"/>
  <c r="A29" i="8"/>
  <c r="A25" i="8"/>
  <c r="A20" i="8"/>
  <c r="A19" i="8"/>
  <c r="A15" i="8"/>
  <c r="A9" i="8"/>
  <c r="A14" i="8"/>
  <c r="A6" i="8"/>
  <c r="A24" i="8"/>
  <c r="A28" i="8"/>
  <c r="A30" i="8"/>
  <c r="A36" i="8"/>
  <c r="A37" i="8"/>
  <c r="A58" i="8"/>
  <c r="A59" i="8"/>
  <c r="A12" i="8"/>
  <c r="E34" i="3"/>
  <c r="E28" i="3"/>
  <c r="H141" i="6"/>
  <c r="M129" i="6"/>
  <c r="K141" i="6" s="1"/>
  <c r="H129" i="3"/>
  <c r="M114" i="3"/>
  <c r="K129" i="3" s="1"/>
  <c r="F113" i="3" l="1"/>
  <c r="E112" i="3"/>
  <c r="J110" i="3"/>
  <c r="K110" i="3" s="1"/>
  <c r="F109" i="3"/>
  <c r="H110" i="3"/>
  <c r="I112" i="3"/>
  <c r="E110" i="3"/>
  <c r="E113" i="3"/>
  <c r="J111" i="3"/>
  <c r="K111" i="3" s="1"/>
  <c r="I110" i="3"/>
  <c r="J109" i="3"/>
  <c r="K109" i="3" s="1"/>
  <c r="J113" i="3"/>
  <c r="K113" i="3" s="1"/>
  <c r="H109" i="3"/>
  <c r="I113" i="3"/>
  <c r="J112" i="3"/>
  <c r="K112" i="3" s="1"/>
  <c r="I111" i="3"/>
  <c r="H111" i="3"/>
  <c r="H112" i="3"/>
  <c r="H113" i="3"/>
  <c r="F112" i="3"/>
  <c r="E111" i="3"/>
  <c r="E109" i="3"/>
  <c r="I109" i="3"/>
  <c r="F110" i="3"/>
  <c r="F111" i="3"/>
  <c r="I93" i="3"/>
  <c r="H93" i="3"/>
  <c r="J94" i="3"/>
  <c r="K94" i="3" s="1"/>
  <c r="I94" i="3"/>
  <c r="H94" i="3"/>
  <c r="H85" i="3"/>
  <c r="J49" i="3"/>
  <c r="K49" i="3" s="1"/>
  <c r="J93" i="3"/>
  <c r="K93" i="3" s="1"/>
  <c r="J80" i="3"/>
  <c r="K80" i="3" s="1"/>
  <c r="H50" i="3"/>
  <c r="I80" i="3"/>
  <c r="I50" i="3"/>
  <c r="H80" i="3"/>
  <c r="J50" i="3"/>
  <c r="K50" i="3" s="1"/>
  <c r="J85" i="3"/>
  <c r="K85" i="3" s="1"/>
  <c r="H49" i="3"/>
  <c r="I85" i="3"/>
  <c r="I49" i="3"/>
  <c r="F29" i="6"/>
  <c r="H29" i="6"/>
  <c r="E29" i="6"/>
  <c r="J118" i="6"/>
  <c r="K118" i="6" s="1"/>
  <c r="I117" i="6"/>
  <c r="H116" i="6"/>
  <c r="F115" i="6"/>
  <c r="E108" i="6"/>
  <c r="J41" i="6"/>
  <c r="K41" i="6" s="1"/>
  <c r="I40" i="6"/>
  <c r="H39" i="6"/>
  <c r="F25" i="6"/>
  <c r="E24" i="6"/>
  <c r="J36" i="6"/>
  <c r="K36" i="6" s="1"/>
  <c r="I35" i="6"/>
  <c r="H33" i="6"/>
  <c r="F32" i="6"/>
  <c r="E31" i="6"/>
  <c r="J27" i="6"/>
  <c r="K27" i="6" s="1"/>
  <c r="I20" i="6"/>
  <c r="H19" i="6"/>
  <c r="F16" i="6"/>
  <c r="E15" i="6"/>
  <c r="J12" i="6"/>
  <c r="K12" i="6" s="1"/>
  <c r="F20" i="6"/>
  <c r="H12" i="6"/>
  <c r="F118" i="6"/>
  <c r="H42" i="6"/>
  <c r="H22" i="6"/>
  <c r="H30" i="6"/>
  <c r="H14" i="6"/>
  <c r="J119" i="6"/>
  <c r="K119" i="6" s="1"/>
  <c r="I118" i="6"/>
  <c r="H117" i="6"/>
  <c r="F116" i="6"/>
  <c r="E115" i="6"/>
  <c r="J42" i="6"/>
  <c r="K42" i="6" s="1"/>
  <c r="I41" i="6"/>
  <c r="H40" i="6"/>
  <c r="F39" i="6"/>
  <c r="E25" i="6"/>
  <c r="J22" i="6"/>
  <c r="K22" i="6" s="1"/>
  <c r="I36" i="6"/>
  <c r="H35" i="6"/>
  <c r="F33" i="6"/>
  <c r="E32" i="6"/>
  <c r="J30" i="6"/>
  <c r="K30" i="6" s="1"/>
  <c r="I27" i="6"/>
  <c r="H20" i="6"/>
  <c r="F19" i="6"/>
  <c r="E16" i="6"/>
  <c r="J14" i="6"/>
  <c r="K14" i="6" s="1"/>
  <c r="I12" i="6"/>
  <c r="I30" i="6"/>
  <c r="I14" i="6"/>
  <c r="I108" i="6"/>
  <c r="I24" i="6"/>
  <c r="E35" i="6"/>
  <c r="E20" i="6"/>
  <c r="I119" i="6"/>
  <c r="H118" i="6"/>
  <c r="F117" i="6"/>
  <c r="E116" i="6"/>
  <c r="J108" i="6"/>
  <c r="K108" i="6" s="1"/>
  <c r="I42" i="6"/>
  <c r="H41" i="6"/>
  <c r="F40" i="6"/>
  <c r="E39" i="6"/>
  <c r="J24" i="6"/>
  <c r="K24" i="6" s="1"/>
  <c r="I22" i="6"/>
  <c r="H36" i="6"/>
  <c r="F35" i="6"/>
  <c r="E33" i="6"/>
  <c r="J31" i="6"/>
  <c r="K31" i="6" s="1"/>
  <c r="E19" i="6"/>
  <c r="E117" i="6"/>
  <c r="E40" i="6"/>
  <c r="F36" i="6"/>
  <c r="F27" i="6"/>
  <c r="F12" i="6"/>
  <c r="F119" i="6"/>
  <c r="E118" i="6"/>
  <c r="J116" i="6"/>
  <c r="K116" i="6" s="1"/>
  <c r="I115" i="6"/>
  <c r="H108" i="6"/>
  <c r="F42" i="6"/>
  <c r="E41" i="6"/>
  <c r="J39" i="6"/>
  <c r="K39" i="6" s="1"/>
  <c r="I25" i="6"/>
  <c r="H24" i="6"/>
  <c r="F22" i="6"/>
  <c r="E36" i="6"/>
  <c r="J33" i="6"/>
  <c r="K33" i="6" s="1"/>
  <c r="I32" i="6"/>
  <c r="H31" i="6"/>
  <c r="F30" i="6"/>
  <c r="E27" i="6"/>
  <c r="J19" i="6"/>
  <c r="K19" i="6" s="1"/>
  <c r="I16" i="6"/>
  <c r="H15" i="6"/>
  <c r="F14" i="6"/>
  <c r="E12" i="6"/>
  <c r="J15" i="6"/>
  <c r="K15" i="6" s="1"/>
  <c r="H119" i="6"/>
  <c r="F41" i="6"/>
  <c r="I31" i="6"/>
  <c r="I15" i="6"/>
  <c r="E119" i="6"/>
  <c r="J117" i="6"/>
  <c r="K117" i="6" s="1"/>
  <c r="I116" i="6"/>
  <c r="H115" i="6"/>
  <c r="F108" i="6"/>
  <c r="E42" i="6"/>
  <c r="J40" i="6"/>
  <c r="K40" i="6" s="1"/>
  <c r="I39" i="6"/>
  <c r="H25" i="6"/>
  <c r="F24" i="6"/>
  <c r="E22" i="6"/>
  <c r="J35" i="6"/>
  <c r="K35" i="6" s="1"/>
  <c r="I33" i="6"/>
  <c r="H32" i="6"/>
  <c r="F31" i="6"/>
  <c r="E30" i="6"/>
  <c r="J20" i="6"/>
  <c r="K20" i="6" s="1"/>
  <c r="I19" i="6"/>
  <c r="H16" i="6"/>
  <c r="F15" i="6"/>
  <c r="E14" i="6"/>
  <c r="H27" i="6"/>
  <c r="J115" i="6"/>
  <c r="K115" i="6" s="1"/>
  <c r="J25" i="6"/>
  <c r="K25" i="6" s="1"/>
  <c r="J32" i="6"/>
  <c r="K32" i="6" s="1"/>
  <c r="J16" i="6"/>
  <c r="K16" i="6" s="1"/>
  <c r="J29" i="6"/>
  <c r="K29" i="6" s="1"/>
  <c r="L29" i="6" s="1"/>
  <c r="E107" i="3"/>
  <c r="E106" i="3"/>
  <c r="J104" i="3"/>
  <c r="K104" i="3" s="1"/>
  <c r="J103" i="3"/>
  <c r="K103" i="3" s="1"/>
  <c r="I102" i="3"/>
  <c r="H101" i="3"/>
  <c r="H100" i="3"/>
  <c r="F99" i="3"/>
  <c r="J39" i="3"/>
  <c r="K39" i="3" s="1"/>
  <c r="I22" i="3"/>
  <c r="H36" i="3"/>
  <c r="H35" i="3"/>
  <c r="F33" i="3"/>
  <c r="F32" i="3"/>
  <c r="F31" i="3"/>
  <c r="E30" i="3"/>
  <c r="J20" i="3"/>
  <c r="K20" i="3" s="1"/>
  <c r="J19" i="3"/>
  <c r="K19" i="3" s="1"/>
  <c r="I16" i="3"/>
  <c r="I15" i="3"/>
  <c r="H14" i="3"/>
  <c r="F12" i="3"/>
  <c r="H105" i="3"/>
  <c r="E102" i="3"/>
  <c r="H41" i="3"/>
  <c r="F39" i="3"/>
  <c r="J33" i="3"/>
  <c r="K33" i="3" s="1"/>
  <c r="J31" i="3"/>
  <c r="K31" i="3" s="1"/>
  <c r="F20" i="3"/>
  <c r="F19" i="3"/>
  <c r="H12" i="3"/>
  <c r="J105" i="3"/>
  <c r="K105" i="3" s="1"/>
  <c r="I104" i="3"/>
  <c r="I103" i="3"/>
  <c r="H102" i="3"/>
  <c r="F101" i="3"/>
  <c r="F100" i="3"/>
  <c r="E99" i="3"/>
  <c r="J41" i="3"/>
  <c r="K41" i="3" s="1"/>
  <c r="J40" i="3"/>
  <c r="K40" i="3" s="1"/>
  <c r="I39" i="3"/>
  <c r="H22" i="3"/>
  <c r="F36" i="3"/>
  <c r="F35" i="3"/>
  <c r="E33" i="3"/>
  <c r="E32" i="3"/>
  <c r="E31" i="3"/>
  <c r="J27" i="3"/>
  <c r="K27" i="3" s="1"/>
  <c r="I20" i="3"/>
  <c r="I19" i="3"/>
  <c r="H16" i="3"/>
  <c r="H15" i="3"/>
  <c r="F14" i="3"/>
  <c r="E12" i="3"/>
  <c r="I106" i="3"/>
  <c r="F103" i="3"/>
  <c r="H27" i="3"/>
  <c r="J12" i="3"/>
  <c r="K12" i="3" s="1"/>
  <c r="J107" i="3"/>
  <c r="K107" i="3" s="1"/>
  <c r="J106" i="3"/>
  <c r="K106" i="3" s="1"/>
  <c r="I105" i="3"/>
  <c r="H104" i="3"/>
  <c r="H103" i="3"/>
  <c r="F102" i="3"/>
  <c r="E101" i="3"/>
  <c r="E100" i="3"/>
  <c r="I41" i="3"/>
  <c r="I40" i="3"/>
  <c r="H39" i="3"/>
  <c r="F22" i="3"/>
  <c r="E36" i="3"/>
  <c r="E35" i="3"/>
  <c r="J30" i="3"/>
  <c r="K30" i="3" s="1"/>
  <c r="I27" i="3"/>
  <c r="H20" i="3"/>
  <c r="H19" i="3"/>
  <c r="F16" i="3"/>
  <c r="F15" i="3"/>
  <c r="E14" i="3"/>
  <c r="F104" i="3"/>
  <c r="J99" i="3"/>
  <c r="K99" i="3" s="1"/>
  <c r="E22" i="3"/>
  <c r="I30" i="3"/>
  <c r="E15" i="3"/>
  <c r="I107" i="3"/>
  <c r="H40" i="3"/>
  <c r="J32" i="3"/>
  <c r="K32" i="3" s="1"/>
  <c r="E16" i="3"/>
  <c r="H107" i="3"/>
  <c r="H106" i="3"/>
  <c r="F105" i="3"/>
  <c r="E104" i="3"/>
  <c r="E103" i="3"/>
  <c r="J101" i="3"/>
  <c r="K101" i="3" s="1"/>
  <c r="J100" i="3"/>
  <c r="K100" i="3" s="1"/>
  <c r="I99" i="3"/>
  <c r="F41" i="3"/>
  <c r="F40" i="3"/>
  <c r="E39" i="3"/>
  <c r="J36" i="3"/>
  <c r="K36" i="3" s="1"/>
  <c r="J35" i="3"/>
  <c r="K35" i="3" s="1"/>
  <c r="I33" i="3"/>
  <c r="I32" i="3"/>
  <c r="I31" i="3"/>
  <c r="H30" i="3"/>
  <c r="F27" i="3"/>
  <c r="E20" i="3"/>
  <c r="E19" i="3"/>
  <c r="J14" i="3"/>
  <c r="K14" i="3" s="1"/>
  <c r="I12" i="3"/>
  <c r="F107" i="3"/>
  <c r="F106" i="3"/>
  <c r="E105" i="3"/>
  <c r="J102" i="3"/>
  <c r="K102" i="3" s="1"/>
  <c r="I101" i="3"/>
  <c r="I100" i="3"/>
  <c r="H99" i="3"/>
  <c r="E41" i="3"/>
  <c r="E40" i="3"/>
  <c r="J22" i="3"/>
  <c r="K22" i="3" s="1"/>
  <c r="I36" i="3"/>
  <c r="I35" i="3"/>
  <c r="H33" i="3"/>
  <c r="H32" i="3"/>
  <c r="H31" i="3"/>
  <c r="F30" i="3"/>
  <c r="E27" i="3"/>
  <c r="J16" i="3"/>
  <c r="K16" i="3" s="1"/>
  <c r="J15" i="3"/>
  <c r="K15" i="3" s="1"/>
  <c r="I14" i="3"/>
  <c r="E5" i="3"/>
  <c r="F139" i="3"/>
  <c r="F151" i="6"/>
  <c r="F25" i="3"/>
  <c r="F29" i="3"/>
  <c r="F24" i="3"/>
  <c r="H102" i="6"/>
  <c r="J105" i="6"/>
  <c r="K105" i="6" s="1"/>
  <c r="L105" i="6" s="1"/>
  <c r="H46" i="6"/>
  <c r="H72" i="6"/>
  <c r="H82" i="6"/>
  <c r="H91" i="6"/>
  <c r="H93" i="6"/>
  <c r="H104" i="6"/>
  <c r="H106" i="6"/>
  <c r="I46" i="6"/>
  <c r="I48" i="6"/>
  <c r="I50" i="6"/>
  <c r="I52" i="6"/>
  <c r="I54" i="6"/>
  <c r="I57" i="6"/>
  <c r="I58" i="6"/>
  <c r="I60" i="6"/>
  <c r="I62" i="6"/>
  <c r="I64" i="6"/>
  <c r="I66" i="6"/>
  <c r="I68" i="6"/>
  <c r="I70" i="6"/>
  <c r="I72" i="6"/>
  <c r="I74" i="6"/>
  <c r="I76" i="6"/>
  <c r="I78" i="6"/>
  <c r="I80" i="6"/>
  <c r="I82" i="6"/>
  <c r="I84" i="6"/>
  <c r="I87" i="6"/>
  <c r="I89" i="6"/>
  <c r="I91" i="6"/>
  <c r="I93" i="6"/>
  <c r="I96" i="6"/>
  <c r="I98" i="6"/>
  <c r="I100" i="6"/>
  <c r="I102" i="6"/>
  <c r="I104" i="6"/>
  <c r="I106" i="6"/>
  <c r="H54" i="6"/>
  <c r="H62" i="6"/>
  <c r="H68" i="6"/>
  <c r="H80" i="6"/>
  <c r="H89" i="6"/>
  <c r="H96" i="6"/>
  <c r="J46" i="6"/>
  <c r="K46" i="6" s="1"/>
  <c r="J48" i="6"/>
  <c r="K48" i="6" s="1"/>
  <c r="J50" i="6"/>
  <c r="K50" i="6" s="1"/>
  <c r="J52" i="6"/>
  <c r="K52" i="6" s="1"/>
  <c r="J54" i="6"/>
  <c r="K54" i="6" s="1"/>
  <c r="J57" i="6"/>
  <c r="K57" i="6" s="1"/>
  <c r="J58" i="6"/>
  <c r="K58" i="6" s="1"/>
  <c r="J60" i="6"/>
  <c r="K60" i="6" s="1"/>
  <c r="J62" i="6"/>
  <c r="K62" i="6" s="1"/>
  <c r="J64" i="6"/>
  <c r="K64" i="6" s="1"/>
  <c r="J66" i="6"/>
  <c r="K66" i="6" s="1"/>
  <c r="J68" i="6"/>
  <c r="K68" i="6" s="1"/>
  <c r="J70" i="6"/>
  <c r="K70" i="6" s="1"/>
  <c r="J72" i="6"/>
  <c r="K72" i="6" s="1"/>
  <c r="J74" i="6"/>
  <c r="K74" i="6" s="1"/>
  <c r="J76" i="6"/>
  <c r="K76" i="6" s="1"/>
  <c r="J78" i="6"/>
  <c r="K78" i="6" s="1"/>
  <c r="J80" i="6"/>
  <c r="K80" i="6" s="1"/>
  <c r="L80" i="6" s="1"/>
  <c r="J82" i="6"/>
  <c r="K82" i="6" s="1"/>
  <c r="L82" i="6" s="1"/>
  <c r="J84" i="6"/>
  <c r="K84" i="6" s="1"/>
  <c r="L84" i="6" s="1"/>
  <c r="J87" i="6"/>
  <c r="K87" i="6" s="1"/>
  <c r="L87" i="6" s="1"/>
  <c r="J89" i="6"/>
  <c r="K89" i="6" s="1"/>
  <c r="J91" i="6"/>
  <c r="K91" i="6" s="1"/>
  <c r="L91" i="6" s="1"/>
  <c r="J93" i="6"/>
  <c r="K93" i="6" s="1"/>
  <c r="L93" i="6" s="1"/>
  <c r="J96" i="6"/>
  <c r="K96" i="6" s="1"/>
  <c r="L96" i="6" s="1"/>
  <c r="J98" i="6"/>
  <c r="K98" i="6" s="1"/>
  <c r="L98" i="6" s="1"/>
  <c r="J100" i="6"/>
  <c r="K100" i="6" s="1"/>
  <c r="L100" i="6" s="1"/>
  <c r="J102" i="6"/>
  <c r="K102" i="6" s="1"/>
  <c r="L102" i="6" s="1"/>
  <c r="J104" i="6"/>
  <c r="K104" i="6" s="1"/>
  <c r="L104" i="6" s="1"/>
  <c r="J106" i="6"/>
  <c r="K106" i="6" s="1"/>
  <c r="L106" i="6" s="1"/>
  <c r="H50" i="6"/>
  <c r="H58" i="6"/>
  <c r="H66" i="6"/>
  <c r="H76" i="6"/>
  <c r="H100" i="6"/>
  <c r="H45" i="6"/>
  <c r="H47" i="6"/>
  <c r="H49" i="6"/>
  <c r="H51" i="6"/>
  <c r="H53" i="6"/>
  <c r="H56" i="6"/>
  <c r="H59" i="6"/>
  <c r="H61" i="6"/>
  <c r="H63" i="6"/>
  <c r="H65" i="6"/>
  <c r="H67" i="6"/>
  <c r="H69" i="6"/>
  <c r="H71" i="6"/>
  <c r="H73" i="6"/>
  <c r="H77" i="6"/>
  <c r="H79" i="6"/>
  <c r="H81" i="6"/>
  <c r="H83" i="6"/>
  <c r="H85" i="6"/>
  <c r="H86" i="6"/>
  <c r="H88" i="6"/>
  <c r="H90" i="6"/>
  <c r="H92" i="6"/>
  <c r="H95" i="6"/>
  <c r="H97" i="6"/>
  <c r="H99" i="6"/>
  <c r="H101" i="6"/>
  <c r="H103" i="6"/>
  <c r="H105" i="6"/>
  <c r="H52" i="6"/>
  <c r="H60" i="6"/>
  <c r="H70" i="6"/>
  <c r="H78" i="6"/>
  <c r="H87" i="6"/>
  <c r="H98" i="6"/>
  <c r="I45" i="6"/>
  <c r="I47" i="6"/>
  <c r="I49" i="6"/>
  <c r="I51" i="6"/>
  <c r="I53" i="6"/>
  <c r="I56" i="6"/>
  <c r="I59" i="6"/>
  <c r="I61" i="6"/>
  <c r="I63" i="6"/>
  <c r="I65" i="6"/>
  <c r="I67" i="6"/>
  <c r="I69" i="6"/>
  <c r="I71" i="6"/>
  <c r="I73" i="6"/>
  <c r="I77" i="6"/>
  <c r="I79" i="6"/>
  <c r="I81" i="6"/>
  <c r="I83" i="6"/>
  <c r="I85" i="6"/>
  <c r="I86" i="6"/>
  <c r="I88" i="6"/>
  <c r="I90" i="6"/>
  <c r="I92" i="6"/>
  <c r="I95" i="6"/>
  <c r="I97" i="6"/>
  <c r="I99" i="6"/>
  <c r="I101" i="6"/>
  <c r="I103" i="6"/>
  <c r="I105" i="6"/>
  <c r="H48" i="6"/>
  <c r="H57" i="6"/>
  <c r="H64" i="6"/>
  <c r="H74" i="6"/>
  <c r="H84" i="6"/>
  <c r="J45" i="6"/>
  <c r="K45" i="6" s="1"/>
  <c r="J47" i="6"/>
  <c r="K47" i="6" s="1"/>
  <c r="J49" i="6"/>
  <c r="K49" i="6" s="1"/>
  <c r="J51" i="6"/>
  <c r="K51" i="6" s="1"/>
  <c r="J53" i="6"/>
  <c r="K53" i="6" s="1"/>
  <c r="J56" i="6"/>
  <c r="K56" i="6" s="1"/>
  <c r="J59" i="6"/>
  <c r="K59" i="6" s="1"/>
  <c r="J61" i="6"/>
  <c r="K61" i="6" s="1"/>
  <c r="J63" i="6"/>
  <c r="K63" i="6" s="1"/>
  <c r="J65" i="6"/>
  <c r="K65" i="6" s="1"/>
  <c r="J67" i="6"/>
  <c r="K67" i="6" s="1"/>
  <c r="J69" i="6"/>
  <c r="K69" i="6" s="1"/>
  <c r="J71" i="6"/>
  <c r="K71" i="6" s="1"/>
  <c r="J73" i="6"/>
  <c r="K73" i="6" s="1"/>
  <c r="J77" i="6"/>
  <c r="K77" i="6" s="1"/>
  <c r="L77" i="6" s="1"/>
  <c r="J79" i="6"/>
  <c r="K79" i="6" s="1"/>
  <c r="L79" i="6" s="1"/>
  <c r="J81" i="6"/>
  <c r="K81" i="6" s="1"/>
  <c r="J83" i="6"/>
  <c r="K83" i="6" s="1"/>
  <c r="L83" i="6" s="1"/>
  <c r="J85" i="6"/>
  <c r="K85" i="6" s="1"/>
  <c r="L85" i="6" s="1"/>
  <c r="J86" i="6"/>
  <c r="K86" i="6" s="1"/>
  <c r="L86" i="6" s="1"/>
  <c r="J88" i="6"/>
  <c r="K88" i="6" s="1"/>
  <c r="L88" i="6" s="1"/>
  <c r="J90" i="6"/>
  <c r="K90" i="6" s="1"/>
  <c r="J92" i="6"/>
  <c r="K92" i="6" s="1"/>
  <c r="L92" i="6" s="1"/>
  <c r="J95" i="6"/>
  <c r="K95" i="6" s="1"/>
  <c r="J97" i="6"/>
  <c r="K97" i="6" s="1"/>
  <c r="L97" i="6" s="1"/>
  <c r="J99" i="6"/>
  <c r="K99" i="6" s="1"/>
  <c r="L99" i="6" s="1"/>
  <c r="J101" i="6"/>
  <c r="K101" i="6" s="1"/>
  <c r="J103" i="6"/>
  <c r="K103" i="6" s="1"/>
  <c r="G91" i="6"/>
  <c r="G104" i="6"/>
  <c r="G80" i="6"/>
  <c r="I46" i="3"/>
  <c r="H77" i="3"/>
  <c r="H89" i="3"/>
  <c r="H65" i="3"/>
  <c r="H69" i="3"/>
  <c r="J44" i="3"/>
  <c r="K44" i="3" s="1"/>
  <c r="G44" i="3" s="1"/>
  <c r="J46" i="3"/>
  <c r="K46" i="3" s="1"/>
  <c r="J47" i="3"/>
  <c r="K47" i="3" s="1"/>
  <c r="J51" i="3"/>
  <c r="K51" i="3" s="1"/>
  <c r="G51" i="3" s="1"/>
  <c r="J53" i="3"/>
  <c r="K53" i="3" s="1"/>
  <c r="G53" i="3" s="1"/>
  <c r="I75" i="3"/>
  <c r="I77" i="3"/>
  <c r="I79" i="3"/>
  <c r="I82" i="3"/>
  <c r="I84" i="3"/>
  <c r="I87" i="3"/>
  <c r="I89" i="3"/>
  <c r="I91" i="3"/>
  <c r="I95" i="3"/>
  <c r="I97" i="3"/>
  <c r="I56" i="3"/>
  <c r="I59" i="3"/>
  <c r="I61" i="3"/>
  <c r="I63" i="3"/>
  <c r="I65" i="3"/>
  <c r="I67" i="3"/>
  <c r="I69" i="3"/>
  <c r="I71" i="3"/>
  <c r="I73" i="3"/>
  <c r="I47" i="3"/>
  <c r="H79" i="3"/>
  <c r="H91" i="3"/>
  <c r="H59" i="3"/>
  <c r="H67" i="3"/>
  <c r="H29" i="3"/>
  <c r="H24" i="3"/>
  <c r="H45" i="3"/>
  <c r="H48" i="3"/>
  <c r="H52" i="3"/>
  <c r="J75" i="3"/>
  <c r="K75" i="3" s="1"/>
  <c r="G75" i="3" s="1"/>
  <c r="J77" i="3"/>
  <c r="K77" i="3" s="1"/>
  <c r="L77" i="3" s="1"/>
  <c r="J79" i="3"/>
  <c r="K79" i="3" s="1"/>
  <c r="G79" i="3" s="1"/>
  <c r="L79" i="3" s="1"/>
  <c r="J82" i="3"/>
  <c r="K82" i="3" s="1"/>
  <c r="G82" i="3" s="1"/>
  <c r="L82" i="3" s="1"/>
  <c r="J84" i="3"/>
  <c r="K84" i="3" s="1"/>
  <c r="L84" i="3" s="1"/>
  <c r="J87" i="3"/>
  <c r="K87" i="3" s="1"/>
  <c r="L87" i="3" s="1"/>
  <c r="J89" i="3"/>
  <c r="K89" i="3" s="1"/>
  <c r="L89" i="3" s="1"/>
  <c r="J91" i="3"/>
  <c r="K91" i="3" s="1"/>
  <c r="L91" i="3" s="1"/>
  <c r="J95" i="3"/>
  <c r="K95" i="3" s="1"/>
  <c r="L95" i="3" s="1"/>
  <c r="J97" i="3"/>
  <c r="K97" i="3" s="1"/>
  <c r="L97" i="3" s="1"/>
  <c r="J56" i="3"/>
  <c r="K56" i="3" s="1"/>
  <c r="G56" i="3" s="1"/>
  <c r="L56" i="3" s="1"/>
  <c r="J59" i="3"/>
  <c r="K59" i="3" s="1"/>
  <c r="G59" i="3" s="1"/>
  <c r="L59" i="3" s="1"/>
  <c r="J61" i="3"/>
  <c r="K61" i="3" s="1"/>
  <c r="G61" i="3" s="1"/>
  <c r="L61" i="3" s="1"/>
  <c r="J63" i="3"/>
  <c r="K63" i="3" s="1"/>
  <c r="G63" i="3" s="1"/>
  <c r="L63" i="3" s="1"/>
  <c r="J65" i="3"/>
  <c r="K65" i="3" s="1"/>
  <c r="G65" i="3" s="1"/>
  <c r="L65" i="3" s="1"/>
  <c r="J67" i="3"/>
  <c r="K67" i="3" s="1"/>
  <c r="G67" i="3" s="1"/>
  <c r="L67" i="3" s="1"/>
  <c r="J69" i="3"/>
  <c r="K69" i="3" s="1"/>
  <c r="G69" i="3" s="1"/>
  <c r="L69" i="3" s="1"/>
  <c r="J71" i="3"/>
  <c r="K71" i="3" s="1"/>
  <c r="G71" i="3" s="1"/>
  <c r="L71" i="3" s="1"/>
  <c r="J73" i="3"/>
  <c r="K73" i="3" s="1"/>
  <c r="L73" i="3" s="1"/>
  <c r="E25" i="3"/>
  <c r="I51" i="3"/>
  <c r="H84" i="3"/>
  <c r="H97" i="3"/>
  <c r="H63" i="3"/>
  <c r="H71" i="3"/>
  <c r="I29" i="3"/>
  <c r="E29" i="3"/>
  <c r="E24" i="3"/>
  <c r="I24" i="3"/>
  <c r="I45" i="3"/>
  <c r="I48" i="3"/>
  <c r="I52" i="3"/>
  <c r="H76" i="3"/>
  <c r="H78" i="3"/>
  <c r="H81" i="3"/>
  <c r="H83" i="3"/>
  <c r="H86" i="3"/>
  <c r="H88" i="3"/>
  <c r="H90" i="3"/>
  <c r="H92" i="3"/>
  <c r="H96" i="3"/>
  <c r="H55" i="3"/>
  <c r="H57" i="3"/>
  <c r="H58" i="3"/>
  <c r="H60" i="3"/>
  <c r="H62" i="3"/>
  <c r="H64" i="3"/>
  <c r="H66" i="3"/>
  <c r="H68" i="3"/>
  <c r="H70" i="3"/>
  <c r="H72" i="3"/>
  <c r="H25" i="3"/>
  <c r="H82" i="3"/>
  <c r="H95" i="3"/>
  <c r="H61" i="3"/>
  <c r="J29" i="3"/>
  <c r="K29" i="3" s="1"/>
  <c r="J24" i="3"/>
  <c r="K24" i="3" s="1"/>
  <c r="G24" i="3" s="1"/>
  <c r="J45" i="3"/>
  <c r="K45" i="3" s="1"/>
  <c r="J48" i="3"/>
  <c r="K48" i="3" s="1"/>
  <c r="J52" i="3"/>
  <c r="K52" i="3" s="1"/>
  <c r="I76" i="3"/>
  <c r="I78" i="3"/>
  <c r="I81" i="3"/>
  <c r="I83" i="3"/>
  <c r="I86" i="3"/>
  <c r="I88" i="3"/>
  <c r="I90" i="3"/>
  <c r="I92" i="3"/>
  <c r="I96" i="3"/>
  <c r="I55" i="3"/>
  <c r="I57" i="3"/>
  <c r="I58" i="3"/>
  <c r="I60" i="3"/>
  <c r="I62" i="3"/>
  <c r="I64" i="3"/>
  <c r="I66" i="3"/>
  <c r="I68" i="3"/>
  <c r="I70" i="3"/>
  <c r="I72" i="3"/>
  <c r="I25" i="3"/>
  <c r="I44" i="3"/>
  <c r="I53" i="3"/>
  <c r="H75" i="3"/>
  <c r="H87" i="3"/>
  <c r="H56" i="3"/>
  <c r="H73" i="3"/>
  <c r="H44" i="3"/>
  <c r="H46" i="3"/>
  <c r="H47" i="3"/>
  <c r="H51" i="3"/>
  <c r="H53" i="3"/>
  <c r="J76" i="3"/>
  <c r="K76" i="3" s="1"/>
  <c r="G76" i="3" s="1"/>
  <c r="L76" i="3" s="1"/>
  <c r="J78" i="3"/>
  <c r="K78" i="3" s="1"/>
  <c r="G78" i="3" s="1"/>
  <c r="J81" i="3"/>
  <c r="K81" i="3" s="1"/>
  <c r="L81" i="3" s="1"/>
  <c r="J83" i="3"/>
  <c r="K83" i="3" s="1"/>
  <c r="L83" i="3" s="1"/>
  <c r="J86" i="3"/>
  <c r="K86" i="3" s="1"/>
  <c r="G86" i="3" s="1"/>
  <c r="L86" i="3" s="1"/>
  <c r="J88" i="3"/>
  <c r="K88" i="3" s="1"/>
  <c r="G88" i="3" s="1"/>
  <c r="L88" i="3" s="1"/>
  <c r="J90" i="3"/>
  <c r="K90" i="3" s="1"/>
  <c r="G90" i="3" s="1"/>
  <c r="L90" i="3" s="1"/>
  <c r="J92" i="3"/>
  <c r="K92" i="3" s="1"/>
  <c r="G92" i="3" s="1"/>
  <c r="L92" i="3" s="1"/>
  <c r="J96" i="3"/>
  <c r="K96" i="3" s="1"/>
  <c r="G96" i="3" s="1"/>
  <c r="J55" i="3"/>
  <c r="K55" i="3" s="1"/>
  <c r="G55" i="3" s="1"/>
  <c r="J57" i="3"/>
  <c r="K57" i="3" s="1"/>
  <c r="G57" i="3" s="1"/>
  <c r="L57" i="3" s="1"/>
  <c r="J58" i="3"/>
  <c r="K58" i="3" s="1"/>
  <c r="G58" i="3" s="1"/>
  <c r="L58" i="3" s="1"/>
  <c r="J60" i="3"/>
  <c r="K60" i="3" s="1"/>
  <c r="G60" i="3" s="1"/>
  <c r="L60" i="3" s="1"/>
  <c r="J62" i="3"/>
  <c r="K62" i="3" s="1"/>
  <c r="G62" i="3" s="1"/>
  <c r="L62" i="3" s="1"/>
  <c r="J64" i="3"/>
  <c r="K64" i="3" s="1"/>
  <c r="G64" i="3" s="1"/>
  <c r="L64" i="3" s="1"/>
  <c r="J66" i="3"/>
  <c r="K66" i="3" s="1"/>
  <c r="G66" i="3" s="1"/>
  <c r="L66" i="3" s="1"/>
  <c r="J68" i="3"/>
  <c r="K68" i="3" s="1"/>
  <c r="G68" i="3" s="1"/>
  <c r="L68" i="3" s="1"/>
  <c r="J70" i="3"/>
  <c r="K70" i="3" s="1"/>
  <c r="G70" i="3" s="1"/>
  <c r="L70" i="3" s="1"/>
  <c r="J72" i="3"/>
  <c r="K72" i="3" s="1"/>
  <c r="G72" i="3" s="1"/>
  <c r="L72" i="3" s="1"/>
  <c r="J25" i="3"/>
  <c r="K25" i="3" s="1"/>
  <c r="G25" i="3" s="1"/>
  <c r="L53" i="3"/>
  <c r="L113" i="3" l="1"/>
  <c r="G113" i="3"/>
  <c r="G109" i="3"/>
  <c r="L109" i="3"/>
  <c r="G112" i="3"/>
  <c r="L112" i="3"/>
  <c r="G111" i="3"/>
  <c r="L111" i="3"/>
  <c r="G110" i="3"/>
  <c r="L110" i="3" s="1"/>
  <c r="G85" i="3"/>
  <c r="L85" i="3"/>
  <c r="L80" i="3"/>
  <c r="G80" i="3"/>
  <c r="L94" i="3"/>
  <c r="G94" i="3"/>
  <c r="G50" i="3"/>
  <c r="L50" i="3"/>
  <c r="L93" i="3"/>
  <c r="G93" i="3"/>
  <c r="G49" i="3"/>
  <c r="L49" i="3"/>
  <c r="L55" i="3"/>
  <c r="L51" i="3"/>
  <c r="G87" i="3"/>
  <c r="G84" i="6"/>
  <c r="G96" i="6"/>
  <c r="L16" i="6"/>
  <c r="G16" i="6"/>
  <c r="G117" i="6"/>
  <c r="L117" i="6"/>
  <c r="G15" i="6"/>
  <c r="L15" i="6"/>
  <c r="L42" i="6"/>
  <c r="G42" i="6"/>
  <c r="L27" i="6"/>
  <c r="G27" i="6"/>
  <c r="L32" i="6"/>
  <c r="G32" i="6"/>
  <c r="G40" i="6"/>
  <c r="L40" i="6"/>
  <c r="L22" i="6"/>
  <c r="G22" i="6"/>
  <c r="L12" i="6"/>
  <c r="G12" i="6"/>
  <c r="L25" i="6"/>
  <c r="G25" i="6"/>
  <c r="L35" i="6"/>
  <c r="G35" i="6"/>
  <c r="L116" i="6"/>
  <c r="G116" i="6"/>
  <c r="L30" i="6"/>
  <c r="G30" i="6"/>
  <c r="L115" i="6"/>
  <c r="G115" i="6"/>
  <c r="L20" i="6"/>
  <c r="G20" i="6"/>
  <c r="L39" i="6"/>
  <c r="G39" i="6"/>
  <c r="L108" i="6"/>
  <c r="G108" i="6"/>
  <c r="L14" i="6"/>
  <c r="G14" i="6"/>
  <c r="L118" i="6"/>
  <c r="G118" i="6"/>
  <c r="G29" i="6"/>
  <c r="L33" i="6"/>
  <c r="G33" i="6"/>
  <c r="G24" i="6"/>
  <c r="L24" i="6"/>
  <c r="L41" i="6"/>
  <c r="G41" i="6"/>
  <c r="G19" i="6"/>
  <c r="L19" i="6"/>
  <c r="G31" i="6"/>
  <c r="L31" i="6"/>
  <c r="L119" i="6"/>
  <c r="G119" i="6"/>
  <c r="L36" i="6"/>
  <c r="G36" i="6"/>
  <c r="G103" i="6"/>
  <c r="L103" i="6"/>
  <c r="G90" i="6"/>
  <c r="L90" i="6"/>
  <c r="G67" i="6"/>
  <c r="L67" i="6" s="1"/>
  <c r="G72" i="6"/>
  <c r="L72" i="6" s="1"/>
  <c r="G62" i="6"/>
  <c r="L62" i="6" s="1"/>
  <c r="G52" i="6"/>
  <c r="L52" i="6"/>
  <c r="G65" i="6"/>
  <c r="L65" i="6" s="1"/>
  <c r="G56" i="6"/>
  <c r="G70" i="6"/>
  <c r="L70" i="6"/>
  <c r="G60" i="6"/>
  <c r="L60" i="6" s="1"/>
  <c r="G68" i="6"/>
  <c r="L68" i="6" s="1"/>
  <c r="G58" i="6"/>
  <c r="L58" i="6" s="1"/>
  <c r="G101" i="6"/>
  <c r="L101" i="6"/>
  <c r="G73" i="6"/>
  <c r="L73" i="6" s="1"/>
  <c r="G63" i="6"/>
  <c r="L63" i="6" s="1"/>
  <c r="G78" i="6"/>
  <c r="L78" i="6"/>
  <c r="G66" i="6"/>
  <c r="L66" i="6" s="1"/>
  <c r="G57" i="6"/>
  <c r="L57" i="6" s="1"/>
  <c r="G95" i="6"/>
  <c r="L95" i="6"/>
  <c r="G71" i="6"/>
  <c r="L71" i="6" s="1"/>
  <c r="G61" i="6"/>
  <c r="L61" i="6" s="1"/>
  <c r="G76" i="6"/>
  <c r="L76" i="6"/>
  <c r="G64" i="6"/>
  <c r="L64" i="6" s="1"/>
  <c r="G81" i="6"/>
  <c r="L81" i="6"/>
  <c r="G69" i="6"/>
  <c r="L69" i="6" s="1"/>
  <c r="G59" i="6"/>
  <c r="L59" i="6" s="1"/>
  <c r="G74" i="6"/>
  <c r="L74" i="6" s="1"/>
  <c r="G54" i="6"/>
  <c r="L54" i="6"/>
  <c r="L44" i="3"/>
  <c r="G32" i="3"/>
  <c r="L32" i="3" s="1"/>
  <c r="G99" i="3"/>
  <c r="L99" i="3"/>
  <c r="G12" i="3"/>
  <c r="L20" i="3"/>
  <c r="G20" i="3"/>
  <c r="G22" i="3"/>
  <c r="L22" i="3" s="1"/>
  <c r="G14" i="3"/>
  <c r="L14" i="3"/>
  <c r="L40" i="3"/>
  <c r="G40" i="3"/>
  <c r="G31" i="3"/>
  <c r="L31" i="3" s="1"/>
  <c r="G102" i="3"/>
  <c r="L102" i="3"/>
  <c r="G30" i="3"/>
  <c r="L30" i="3" s="1"/>
  <c r="G41" i="3"/>
  <c r="L41" i="3" s="1"/>
  <c r="L33" i="3"/>
  <c r="G33" i="3"/>
  <c r="G39" i="3"/>
  <c r="G103" i="3"/>
  <c r="L103" i="3" s="1"/>
  <c r="G35" i="3"/>
  <c r="L35" i="3" s="1"/>
  <c r="L105" i="3"/>
  <c r="G105" i="3"/>
  <c r="G104" i="3"/>
  <c r="L104" i="3" s="1"/>
  <c r="G15" i="3"/>
  <c r="L15" i="3" s="1"/>
  <c r="L36" i="3"/>
  <c r="G36" i="3"/>
  <c r="G100" i="3"/>
  <c r="L100" i="3"/>
  <c r="G106" i="3"/>
  <c r="L106" i="3"/>
  <c r="G16" i="3"/>
  <c r="L16" i="3"/>
  <c r="L101" i="3"/>
  <c r="G101" i="3"/>
  <c r="L107" i="3"/>
  <c r="G107" i="3"/>
  <c r="G27" i="3"/>
  <c r="L27" i="3" s="1"/>
  <c r="G19" i="3"/>
  <c r="L19" i="3" s="1"/>
  <c r="G98" i="6"/>
  <c r="G87" i="6"/>
  <c r="G53" i="6"/>
  <c r="L53" i="6" s="1"/>
  <c r="G50" i="6"/>
  <c r="L50" i="6" s="1"/>
  <c r="G51" i="6"/>
  <c r="L51" i="6" s="1"/>
  <c r="G48" i="6"/>
  <c r="L48" i="6" s="1"/>
  <c r="G49" i="6"/>
  <c r="L49" i="6" s="1"/>
  <c r="G46" i="6"/>
  <c r="L46" i="6" s="1"/>
  <c r="G47" i="6"/>
  <c r="L47" i="6" s="1"/>
  <c r="G45" i="6"/>
  <c r="G45" i="3"/>
  <c r="L45" i="3" s="1"/>
  <c r="G52" i="3"/>
  <c r="L52" i="3" s="1"/>
  <c r="G48" i="3"/>
  <c r="L48" i="3" s="1"/>
  <c r="G47" i="3"/>
  <c r="G46" i="3"/>
  <c r="L46" i="3" s="1"/>
  <c r="L24" i="3"/>
  <c r="G100" i="6"/>
  <c r="G105" i="6"/>
  <c r="G93" i="6"/>
  <c r="G106" i="6"/>
  <c r="G82" i="6"/>
  <c r="G102" i="6"/>
  <c r="G89" i="6"/>
  <c r="L89" i="6" s="1"/>
  <c r="G95" i="3"/>
  <c r="G73" i="3"/>
  <c r="G54" i="3" s="1"/>
  <c r="G84" i="3"/>
  <c r="G97" i="3"/>
  <c r="L78" i="3"/>
  <c r="L75" i="3"/>
  <c r="G89" i="3"/>
  <c r="L25" i="3"/>
  <c r="G77" i="3"/>
  <c r="G91" i="3"/>
  <c r="G29" i="3"/>
  <c r="L29" i="3" s="1"/>
  <c r="G77" i="6"/>
  <c r="G88" i="6"/>
  <c r="G92" i="6"/>
  <c r="G99" i="6"/>
  <c r="G86" i="6"/>
  <c r="G83" i="6"/>
  <c r="G97" i="6"/>
  <c r="G85" i="6"/>
  <c r="G79" i="6"/>
  <c r="L96" i="3"/>
  <c r="G83" i="3"/>
  <c r="G81" i="3"/>
  <c r="G108" i="3" l="1"/>
  <c r="F108" i="3" s="1"/>
  <c r="G74" i="3"/>
  <c r="G55" i="6"/>
  <c r="M55" i="6"/>
  <c r="L45" i="6"/>
  <c r="L132" i="6" s="1"/>
  <c r="G44" i="6"/>
  <c r="M44" i="6" s="1"/>
  <c r="L56" i="6"/>
  <c r="G107" i="6"/>
  <c r="F107" i="6" s="1"/>
  <c r="G26" i="6"/>
  <c r="M26" i="6" s="1"/>
  <c r="G37" i="6"/>
  <c r="M37" i="6" s="1"/>
  <c r="M54" i="3"/>
  <c r="G43" i="3"/>
  <c r="M43" i="3" s="1"/>
  <c r="L47" i="3"/>
  <c r="L39" i="3"/>
  <c r="G37" i="3"/>
  <c r="G98" i="3"/>
  <c r="G17" i="6"/>
  <c r="M17" i="6" s="1"/>
  <c r="G21" i="6"/>
  <c r="M21" i="6" s="1"/>
  <c r="G17" i="3"/>
  <c r="M17" i="3" s="1"/>
  <c r="G11" i="3"/>
  <c r="L12" i="3"/>
  <c r="G11" i="6"/>
  <c r="G26" i="3"/>
  <c r="M26" i="3" s="1"/>
  <c r="F120" i="6"/>
  <c r="M75" i="6"/>
  <c r="H131" i="3" l="1"/>
  <c r="G10" i="6"/>
  <c r="H138" i="6" s="1"/>
  <c r="L119" i="3"/>
  <c r="M11" i="3"/>
  <c r="M11" i="6"/>
  <c r="M10" i="6" s="1"/>
  <c r="K138" i="6" s="1"/>
  <c r="G42" i="3"/>
  <c r="F42" i="3" s="1"/>
  <c r="M107" i="6"/>
  <c r="K140" i="6" s="1"/>
  <c r="H140" i="6"/>
  <c r="M43" i="6"/>
  <c r="K139" i="6" s="1"/>
  <c r="H143" i="6"/>
  <c r="G43" i="6"/>
  <c r="H139" i="6" s="1"/>
  <c r="H128" i="3"/>
  <c r="M98" i="3"/>
  <c r="K128" i="3" s="1"/>
  <c r="F98" i="3"/>
  <c r="M74" i="3"/>
  <c r="H127" i="3" l="1"/>
  <c r="F10" i="6"/>
  <c r="G132" i="6"/>
  <c r="M9" i="6"/>
  <c r="K137" i="6" s="1"/>
  <c r="G9" i="6"/>
  <c r="F43" i="6"/>
  <c r="M42" i="3"/>
  <c r="G21" i="3" l="1"/>
  <c r="G10" i="3" s="1"/>
  <c r="M37" i="3"/>
  <c r="H137" i="6"/>
  <c r="H142" i="6" s="1"/>
  <c r="H144" i="6" s="1"/>
  <c r="F132" i="6"/>
  <c r="F135" i="6" s="1"/>
  <c r="L133" i="6" s="1"/>
  <c r="K145" i="6" s="1"/>
  <c r="K127" i="3"/>
  <c r="M21" i="3" l="1"/>
  <c r="M10" i="3" s="1"/>
  <c r="G119" i="3" l="1"/>
  <c r="F119" i="3" s="1"/>
  <c r="F122" i="3" s="1"/>
  <c r="L120" i="3" s="1"/>
  <c r="K133" i="3" s="1"/>
  <c r="G9" i="3"/>
  <c r="H125" i="3" s="1"/>
  <c r="H130" i="3" s="1"/>
  <c r="H132" i="3" s="1"/>
  <c r="F10" i="3"/>
  <c r="H126" i="3"/>
  <c r="K126" i="3"/>
  <c r="M9" i="3"/>
  <c r="K125" i="3" s="1"/>
</calcChain>
</file>

<file path=xl/sharedStrings.xml><?xml version="1.0" encoding="utf-8"?>
<sst xmlns="http://schemas.openxmlformats.org/spreadsheetml/2006/main" count="1700" uniqueCount="759">
  <si>
    <t>3.1.2 โครงสร้างหลักสูตร</t>
  </si>
  <si>
    <t>1) หมวดวิชาศึกษาทั่วไป</t>
  </si>
  <si>
    <t xml:space="preserve">ไม่น้อยกว่า </t>
  </si>
  <si>
    <t>30 หน่วยกิต</t>
  </si>
  <si>
    <t>- กลุ่มสาระอยู่ดีมีสุข</t>
  </si>
  <si>
    <t>ไม่น้อยกว่า</t>
  </si>
  <si>
    <t>4 หน่วยกิต</t>
  </si>
  <si>
    <t>- กลุ่มสาระศาสตร์แห่งผู้ประกอบการ</t>
  </si>
  <si>
    <t>3 หน่วยกิต</t>
  </si>
  <si>
    <t>- กลุ่มสาระภาษากับการสื่อสาร</t>
  </si>
  <si>
    <t>- กลุ่มสาระพลเมืองไทยและพลเมืองโลก</t>
  </si>
  <si>
    <t xml:space="preserve"> </t>
  </si>
  <si>
    <t>- กลุ่มสาระสุนทรียศาสตร์</t>
  </si>
  <si>
    <t xml:space="preserve">2) หมวดวิชาเฉพาะ </t>
  </si>
  <si>
    <t>97 หน่วยกิต</t>
  </si>
  <si>
    <t>- วิชาเฉพาะบังคับ</t>
  </si>
  <si>
    <t xml:space="preserve">- แขนงวิชาชีววิทยา </t>
  </si>
  <si>
    <t>- แขนงวิชาสัตววิทยา</t>
  </si>
  <si>
    <t>- วิชาเฉพาะเลือก</t>
  </si>
  <si>
    <t>- แขนงวิชาชีววิทยา</t>
  </si>
  <si>
    <t>3) หมวดวิชาเลือกเสรี</t>
  </si>
  <si>
    <t>6 หน่วยกิต</t>
  </si>
  <si>
    <t>4) ฝึกงาน</t>
  </si>
  <si>
    <t>120 ชั่วโมง</t>
  </si>
  <si>
    <t>- วิชาแกน</t>
  </si>
  <si>
    <t>5 หน่วยกิต</t>
  </si>
  <si>
    <t>13 หน่วยกิต</t>
  </si>
  <si>
    <t>25 หน่วยกิต</t>
  </si>
  <si>
    <t>54-62 หน่วยกิต</t>
  </si>
  <si>
    <t>54 หน่วยกิต</t>
  </si>
  <si>
    <t>62 หน่วยกิต</t>
  </si>
  <si>
    <t>10-18 หน่วยกิต</t>
  </si>
  <si>
    <t>18 หน่วยกิต</t>
  </si>
  <si>
    <t>1.1) กลุ่มสาระอยู่ดีมีสุข</t>
  </si>
  <si>
    <t>01175XXX</t>
  </si>
  <si>
    <t>กิจกรรมพลศึกษา</t>
  </si>
  <si>
    <t>(Physical Education Activity)</t>
  </si>
  <si>
    <t>1.3) กลุ่มสาระภาษากับการสื่อสาร</t>
  </si>
  <si>
    <t>ภาษาไทยเพื่อการสื่อสาร</t>
  </si>
  <si>
    <t>(Thai Language for Communication)</t>
  </si>
  <si>
    <t>วิชาภาษาต่างประเทศ 1 ภาษา</t>
  </si>
  <si>
    <t xml:space="preserve">วิชาสารสนเทศ/คอมพิวเตอร์ </t>
  </si>
  <si>
    <t>1.4) กลุ่มสาระพลเมืองไทยและพลเมืองโลก</t>
  </si>
  <si>
    <t>ศาสตร์แห่งแผ่นดิน</t>
  </si>
  <si>
    <t>(Knowledge of the Land)</t>
  </si>
  <si>
    <t>1.5) กลุ่มสาระสุนทรียศาสตร์</t>
  </si>
  <si>
    <t>ให้เลือกเรียนจากรายวิชาในหมวดวิชาศึกษาทั่วไป กลุ่มสาระสุนทรียศาสตร์ไม่น้อยกว่า 5 หน่วยกิต</t>
  </si>
  <si>
    <t>1.2) กลุ่มสาระศาสตร์แห่งผู้ประกอบการ</t>
  </si>
  <si>
    <t xml:space="preserve"> 1 (0-2-1)</t>
  </si>
  <si>
    <t xml:space="preserve"> 13 หน่วยกิต</t>
  </si>
  <si>
    <t>2(2-0-4)</t>
  </si>
  <si>
    <t>และให้เลือกเรียนจากรายวิชาในหมวดวิชาศึกษาทั่วไป กลุ่มสาระพลเมืองไทยและพลเมืองโลก อีกไม่น้อยกว่า 3 หน่วยกิต</t>
  </si>
  <si>
    <t xml:space="preserve">2.1) วิชาแกน </t>
  </si>
  <si>
    <t>เคมีทั่วไป</t>
  </si>
  <si>
    <t>(General Chemistry)</t>
  </si>
  <si>
    <t xml:space="preserve">ปฏิบัติการเคมีทั่วไป </t>
  </si>
  <si>
    <t>(Laboratory in General Chemistry)</t>
  </si>
  <si>
    <t>แคลคูลัส I</t>
  </si>
  <si>
    <t>(Calculus I)</t>
  </si>
  <si>
    <t>ปฏิบัติการฟิสิกส์ I</t>
  </si>
  <si>
    <t>(Laboratory in Physics I)</t>
  </si>
  <si>
    <t>ปฏิบัติการฟิสิกส์ II</t>
  </si>
  <si>
    <t>(Laboratory in Physics II)</t>
  </si>
  <si>
    <t>ฟิสิกส์พื้นฐาน I</t>
  </si>
  <si>
    <t>(Basic Physics I)</t>
  </si>
  <si>
    <t>ฟิสิกส์พื้นฐาน II</t>
  </si>
  <si>
    <t>(Basic Physics II)</t>
  </si>
  <si>
    <t>หลักชีววิทยา</t>
  </si>
  <si>
    <t>(Principles of Biology)</t>
  </si>
  <si>
    <t>ชีววิทยา ภาคปฏิบัติการ</t>
  </si>
  <si>
    <t>(Laboratory in Biology)</t>
  </si>
  <si>
    <t>โครงสร้างและหน้าที่ของเซลล์</t>
  </si>
  <si>
    <t>(Cell Structure and Function)</t>
  </si>
  <si>
    <t xml:space="preserve">2.2) วิชาเฉพาะบังคับ </t>
  </si>
  <si>
    <t>ให้เลือกเรียนแขนงใดแขนงหนึ่ง</t>
  </si>
  <si>
    <t>2.2.1) แขนงวิชาชีววิทยา</t>
  </si>
  <si>
    <t>พฤกษศาสตร์ทั่วไป</t>
  </si>
  <si>
    <t>(General Botany)</t>
  </si>
  <si>
    <t>ชีวเคมี I</t>
  </si>
  <si>
    <t>(Biochemistry I)</t>
  </si>
  <si>
    <t>ปฏิบัติการชีวเคมี I</t>
  </si>
  <si>
    <t>(Laboratory in Biochemistry I)</t>
  </si>
  <si>
    <t>ชีวเคมี II</t>
  </si>
  <si>
    <t>(Biochemistry II)</t>
  </si>
  <si>
    <t>เคมีอินทรีย์</t>
  </si>
  <si>
    <t>(Organic Chemistry)</t>
  </si>
  <si>
    <t>ปฏิบัติการเคมีอินทรีย์</t>
  </si>
  <si>
    <t>(Laboratory in Organic Chemistry)</t>
  </si>
  <si>
    <t>หลักพันธุศาสตร์</t>
  </si>
  <si>
    <t>(Principles of Genetics)</t>
  </si>
  <si>
    <t>พันธุศาสตร์ปฏิบัติการ</t>
  </si>
  <si>
    <t>(Laboratory in Genetics)</t>
  </si>
  <si>
    <t>จุลชีววิทยาทั่วไป</t>
  </si>
  <si>
    <t>(General Microbiology)</t>
  </si>
  <si>
    <t>จุลชีววิทยาพื้นฐานภาคปฏิบัติการ</t>
  </si>
  <si>
    <t>(Laboratory in Fundamental Microbiology)</t>
  </si>
  <si>
    <t>หลักสถิติ</t>
  </si>
  <si>
    <t>(Principles of Statistics)</t>
  </si>
  <si>
    <t>สัตววิทยาทั่วไป</t>
  </si>
  <si>
    <t>(General Zoology)</t>
  </si>
  <si>
    <t>สรีรวิทยาของสัตว์</t>
  </si>
  <si>
    <t>(Animal Physiology)</t>
  </si>
  <si>
    <t>สรีรวิทยาของสัตว์ภาคปฏิบัติการ</t>
  </si>
  <si>
    <t>(Animal Physiology Laboratory)</t>
  </si>
  <si>
    <t>นิเวศวิทยา</t>
  </si>
  <si>
    <t>(Ecology)</t>
  </si>
  <si>
    <t>นิเวศวิทยาปฏิบัติการ</t>
  </si>
  <si>
    <t>(Ecology Laboratory)</t>
  </si>
  <si>
    <t>การสืบพันธุ์และชีววิทยาการเจริญ</t>
  </si>
  <si>
    <t>(Reproduction and Developmental Biology)</t>
  </si>
  <si>
    <t>อนุกรมวิธานและความหลากหลายทางชีวภาพ</t>
  </si>
  <si>
    <t>(Taxonomy and Diversity)</t>
  </si>
  <si>
    <t>วิวัฒนาการ</t>
  </si>
  <si>
    <t>(Evolution)</t>
  </si>
  <si>
    <t>ระเบียบวิธีวิจัยพื้นฐานทางชีววิทยา</t>
  </si>
  <si>
    <t>3(3-0-6)</t>
  </si>
  <si>
    <t>(Basic Research Methods in Biology)</t>
  </si>
  <si>
    <t>สัมมนา</t>
  </si>
  <si>
    <t>(Seminar)</t>
  </si>
  <si>
    <t>โครงงานทางชีววิทยา</t>
  </si>
  <si>
    <t>(Project in Biology)</t>
  </si>
  <si>
    <t>2.2.2) แขนงสัตววิทยา</t>
  </si>
  <si>
    <t xml:space="preserve">ชีวเคมี II </t>
  </si>
  <si>
    <t>สัตว์มีกระดูกสันหลัง</t>
  </si>
  <si>
    <t>(Vertebrate Zoology)</t>
  </si>
  <si>
    <t>สัตว์ไม่มีกระดูกสันหลัง</t>
  </si>
  <si>
    <t>(Invertebrate Zoology)</t>
  </si>
  <si>
    <t>ระเบียบวิธีวิจัยพื้นฐานทางสัตววิทยา</t>
  </si>
  <si>
    <t>(Basic Research Methods in Zoology)</t>
  </si>
  <si>
    <t>โครงงานทางสัตววิทยา</t>
  </si>
  <si>
    <t>(Project in Zoology)</t>
  </si>
  <si>
    <t>(Taxonomy and Biodiversity)</t>
  </si>
  <si>
    <t>3(2-3-6)</t>
  </si>
  <si>
    <t>1(0-3-2)</t>
  </si>
  <si>
    <t>4(4-0-8)</t>
  </si>
  <si>
    <t>4(3-3-8)</t>
  </si>
  <si>
    <t>และให้เลือกเรียนจากรายวิชาในหมวดวิชาศึกษาทั่วไป กลุ่มสาระอยู่ดีมีสุข อีกไม่น้อยกว่า 3 หน่วยกิต</t>
  </si>
  <si>
    <t>ให้เลือกเรียนจากรายวิชาในหมวดวิชาศึกษาทั่วไป กลุ่มสาระศาสตร์แห่งผู้ประกอบการ ไม่น้อยกว่า 3 หน่วยกิต</t>
  </si>
  <si>
    <t>3(0-9-5)</t>
  </si>
  <si>
    <t>9( - - )</t>
  </si>
  <si>
    <t>1( - - )</t>
  </si>
  <si>
    <t>ให้เลือกเรียนรายวิชาในแขนงวิชาเดียวกับวิชาเฉพาะบังคับไม่น้อยกว่า 10-18 หน่วยกิต</t>
  </si>
  <si>
    <t>2.3.1) แขนงชีววิทยา</t>
  </si>
  <si>
    <t>หลักพิษวิทยา</t>
  </si>
  <si>
    <t>(Principles of Toxicology)</t>
  </si>
  <si>
    <t>ชีววิทยาอุตสาหกรรม</t>
  </si>
  <si>
    <t>(Industrial Biology)</t>
  </si>
  <si>
    <t>ฟิสิกส์ชีวภาพเบื้องต้น</t>
  </si>
  <si>
    <t>(Introduction to Biophysics)</t>
  </si>
  <si>
    <t>เอกสารทางชีววิทยา</t>
  </si>
  <si>
    <t>(Biological Literature)</t>
  </si>
  <si>
    <t>การวาดภาพทางชีววิทยา</t>
  </si>
  <si>
    <t>(Biological Drawing)</t>
  </si>
  <si>
    <t>กลไกและการทำงานในเซลล์</t>
  </si>
  <si>
    <t>(Mechanical and Function in the Cell)</t>
  </si>
  <si>
    <t>การเพาะเลี้ยงเซลล์สัตว์</t>
  </si>
  <si>
    <t>(Animal Cell Culture)</t>
  </si>
  <si>
    <t>หลักชีววิทยาของเซลล์และโมเลกุล</t>
  </si>
  <si>
    <t>(Principles of Cell and Molecular Biology)</t>
  </si>
  <si>
    <t>ชีววิทยาของมะเร็ง</t>
  </si>
  <si>
    <t>(Biology of Cancer)</t>
  </si>
  <si>
    <t>นิติชีววิทยา</t>
  </si>
  <si>
    <t>(Forensic Biology)</t>
  </si>
  <si>
    <t>ชีววิทยาระดับเซลล์และโมเลกุลของหอยฝาเดียว</t>
  </si>
  <si>
    <t>(Cell and Molecular Biology of Gastropods)</t>
  </si>
  <si>
    <t>ไบโอเมตรี</t>
  </si>
  <si>
    <t>(Biometry)</t>
  </si>
  <si>
    <t>นิเวศวิทยาประชากร</t>
  </si>
  <si>
    <t>(Population Ecology)</t>
  </si>
  <si>
    <t>ชีววิทยาของมลพิษ</t>
  </si>
  <si>
    <t>(Pollution Biology)</t>
  </si>
  <si>
    <t>ชีวภัณฑ์ควบคุมทางการเกษตรและสาธารณสุข</t>
  </si>
  <si>
    <t>(Biological Control Agents in Agriculture and Public Health)</t>
  </si>
  <si>
    <t>นิเวศเคมี</t>
  </si>
  <si>
    <t>(Chemical Ecology)</t>
  </si>
  <si>
    <t>เทคโนโลยีเลียนแบบธรรมชาติ</t>
  </si>
  <si>
    <t>(Biomimetics)</t>
  </si>
  <si>
    <t>เรื่องเฉพาะทางชีววิทยา</t>
  </si>
  <si>
    <t>(Selected Topics in Biology)</t>
  </si>
  <si>
    <t>ปัญหาพิเศษ</t>
  </si>
  <si>
    <t>(Special Problem)</t>
  </si>
  <si>
    <t>2.3.2) แขนงสัตววิทยา</t>
  </si>
  <si>
    <t>การเก็บและรักษาสภาพตัวอย่างสัตว์</t>
  </si>
  <si>
    <t>(Collection and Preservation of Zoological Specimens)</t>
  </si>
  <si>
    <t>สรีรวิทยาของมนุษย์</t>
  </si>
  <si>
    <t>(Human Physiology)</t>
  </si>
  <si>
    <t>กายวิภาคเปรียบเทียบของคอร์เดต</t>
  </si>
  <si>
    <t>(Chordate Comparative Anatomy)</t>
  </si>
  <si>
    <t>การศึกษาภาคสนามทางสัตววิทยา</t>
  </si>
  <si>
    <t>(Field Study in Zoology)</t>
  </si>
  <si>
    <t>ไมโครเทคนิคทางสัตว์</t>
  </si>
  <si>
    <t>(Animal Microtechnique)</t>
  </si>
  <si>
    <t>วิทยาเอ็มบริโอ</t>
  </si>
  <si>
    <t>(Embryology)</t>
  </si>
  <si>
    <t>วิทยาเอ็มบริโอของสัตว์ไม่มีกระดูกสันหลัง</t>
  </si>
  <si>
    <t>(Embryology of Invertebrates)</t>
  </si>
  <si>
    <t>จุลกายวิภาคศาสตร์</t>
  </si>
  <si>
    <t>(Microanatomy)</t>
  </si>
  <si>
    <t>การเติบโตของเซลล์สัตว์</t>
  </si>
  <si>
    <t>(Animal Cell Growth)</t>
  </si>
  <si>
    <t>ประสาทกายวิภาคศาสตร์</t>
  </si>
  <si>
    <t>(Neuroanatomy)</t>
  </si>
  <si>
    <t>วิทยากระดูก</t>
  </si>
  <si>
    <t>(Osteology)</t>
  </si>
  <si>
    <t>ปักษินวิทยา</t>
  </si>
  <si>
    <t>(Ornithology)</t>
  </si>
  <si>
    <t>วิทยาสัตว์เลี้ยงลูกด้วยนม</t>
  </si>
  <si>
    <t>(Mammalology)</t>
  </si>
  <si>
    <t>วิทยาสัตว์เลื้อยคลาน</t>
  </si>
  <si>
    <t>(Herpetology)</t>
  </si>
  <si>
    <t>อนุกรมวิธานของสัตว์</t>
  </si>
  <si>
    <t>(Animal Taxonomy)</t>
  </si>
  <si>
    <t>อนุกรมวิธานของแพลงก์ตอนสัตว์น้ำจืด</t>
  </si>
  <si>
    <t>(Taxonomy of Freshwater Zooplankton)</t>
  </si>
  <si>
    <t>ชีววิทยาของไนดาเรียน</t>
  </si>
  <si>
    <t>(Biology of Cnidarian)</t>
  </si>
  <si>
    <t>ชีววิทยาของโพรโตซัว</t>
  </si>
  <si>
    <t>(Biology of the Protozoa)</t>
  </si>
  <si>
    <t>ชีววิทยาของหอยกาบน้ำจืด</t>
  </si>
  <si>
    <t>(Biology of Freshwater Mussel)</t>
  </si>
  <si>
    <t>วิทยาต่อมไร้ท่อ</t>
  </si>
  <si>
    <t>(Endocrinology)</t>
  </si>
  <si>
    <t>การใช้สัตว์ทดลอง</t>
  </si>
  <si>
    <t>(Using of Laboratory Animals)</t>
  </si>
  <si>
    <t xml:space="preserve">สรีรวิทยาขั้นสูงของสัตว์ </t>
  </si>
  <si>
    <t>(Advanced in Animal Physiology)</t>
  </si>
  <si>
    <t>พฤติกรรมของสัตว์</t>
  </si>
  <si>
    <t>(Ethology)</t>
  </si>
  <si>
    <t>สรีรวิทยาของระบบประสาท</t>
  </si>
  <si>
    <t>(Neurophysiology)</t>
  </si>
  <si>
    <t>วิทยาต่อมไร้ท่อและการสืบพันธุ์</t>
  </si>
  <si>
    <t>(Endocrinology and Reproduction)</t>
  </si>
  <si>
    <t>ปรสิตวิทยา</t>
  </si>
  <si>
    <t>(Parasitology)</t>
  </si>
  <si>
    <t>วิทยาหนอนตัวกลม</t>
  </si>
  <si>
    <t>(Nematology)</t>
  </si>
  <si>
    <t>วิทยาภูมิคุ้มกันเปรียบเทียบ</t>
  </si>
  <si>
    <t>(Comparative Immunology)</t>
  </si>
  <si>
    <t>นิเวศวิทยาของสัตว์</t>
  </si>
  <si>
    <t>(Animal Ecology)</t>
  </si>
  <si>
    <t>เรื่องเฉพาะทางสัตววิทยา</t>
  </si>
  <si>
    <t>(Selected Topics in Zoology)</t>
  </si>
  <si>
    <t>(Special Problems)</t>
  </si>
  <si>
    <t xml:space="preserve">2.3) วิชาเฉพาะเลือก </t>
  </si>
  <si>
    <t>1(1-0-2)</t>
  </si>
  <si>
    <t>10หน่วยกิต</t>
  </si>
  <si>
    <t>3(1-6-5)</t>
  </si>
  <si>
    <t>4(2-4-6)</t>
  </si>
  <si>
    <t>1-3</t>
  </si>
  <si>
    <t>จำนวนหน่วยกิตรวมตลอดหลักสูตร ไม่น้อยกว่า 133 หน่วยกิต</t>
  </si>
  <si>
    <t>ภาควิชาสัตววิทยา คณะวิทยาศาสตร์ มหาวิทยาลัยเกษตรศาสตร์</t>
  </si>
  <si>
    <t>รหัสประจำตัว</t>
  </si>
  <si>
    <t>1.1) กลุ่มสาระอยู่ดีมีสุข  ไม่น้อยกว่า 4 หน่วยกิต</t>
  </si>
  <si>
    <t>1) หมวดวิชาศึกษาทั่วไป  ไม่น้อยกว่า 30 หน่วยกิต</t>
  </si>
  <si>
    <t>1.2) กลุ่มสาระศาสตร์แห่งผู้ประกอบการ  ไม่น้อยกว่า  3 หน่วยกิต</t>
  </si>
  <si>
    <t>1.5) กลุ่มสาระสุนทรียศาสตร์  ไม่น้อยกว่า  5 หน่วยกิต</t>
  </si>
  <si>
    <t>2.1) วิชาแกน   25 หน่วยกิต</t>
  </si>
  <si>
    <t>2.3) วิชาเฉพาะเลือก  ไม่น้อยกว่า 18 หน่วยกิต</t>
  </si>
  <si>
    <t>3) หมวดวิชาเลือกเสรี  ไม่น้อยกว่า  6 หน่วยกิต</t>
  </si>
  <si>
    <t>4) ฝึกงาน  ไม่น้อยกว่า  120  ชั่วโมง</t>
  </si>
  <si>
    <t>ใบตรวจสอบการลงทะเบียนเรียนตามหลักสูตร</t>
  </si>
  <si>
    <t>01403111</t>
  </si>
  <si>
    <t>01403112</t>
  </si>
  <si>
    <t>01417111</t>
  </si>
  <si>
    <t>01424111</t>
  </si>
  <si>
    <t>01424112</t>
  </si>
  <si>
    <t>01424455</t>
  </si>
  <si>
    <t>01401114</t>
  </si>
  <si>
    <t>01402311</t>
  </si>
  <si>
    <t>01402312</t>
  </si>
  <si>
    <t>01403221</t>
  </si>
  <si>
    <t>01403222</t>
  </si>
  <si>
    <t>01416312</t>
  </si>
  <si>
    <t>01419211</t>
  </si>
  <si>
    <t>01419214</t>
  </si>
  <si>
    <t>01422111</t>
  </si>
  <si>
    <t>01423113</t>
  </si>
  <si>
    <t>01423351</t>
  </si>
  <si>
    <t>01423352</t>
  </si>
  <si>
    <t>01424381</t>
  </si>
  <si>
    <t>01424382</t>
  </si>
  <si>
    <t>01424454</t>
  </si>
  <si>
    <t>01424483</t>
  </si>
  <si>
    <t>01424484</t>
  </si>
  <si>
    <t>01424491</t>
  </si>
  <si>
    <t>01424497</t>
  </si>
  <si>
    <t>01424499</t>
  </si>
  <si>
    <t>01424281</t>
  </si>
  <si>
    <t>01424311</t>
  </si>
  <si>
    <t>01424331</t>
  </si>
  <si>
    <t>01424396</t>
  </si>
  <si>
    <t>01424411</t>
  </si>
  <si>
    <t>01424451</t>
  </si>
  <si>
    <t>01424452</t>
  </si>
  <si>
    <t>01424453</t>
  </si>
  <si>
    <t>01424456</t>
  </si>
  <si>
    <t>01424458</t>
  </si>
  <si>
    <t>01424459</t>
  </si>
  <si>
    <t>01424473</t>
  </si>
  <si>
    <t>01424481</t>
  </si>
  <si>
    <t>01424482</t>
  </si>
  <si>
    <t>01424485</t>
  </si>
  <si>
    <t>01424486</t>
  </si>
  <si>
    <t>01424492</t>
  </si>
  <si>
    <t>01424496</t>
  </si>
  <si>
    <t>01424498</t>
  </si>
  <si>
    <t>เกรด
(2)</t>
  </si>
  <si>
    <t>หน่วยกิตXเกรด
(1) x (2)</t>
  </si>
  <si>
    <t>หมายเหตุ</t>
  </si>
  <si>
    <t>ภาค</t>
  </si>
  <si>
    <t>ปีการศึกษา</t>
  </si>
  <si>
    <t>โครงสร้างหลักสูตร/รายวิชา</t>
  </si>
  <si>
    <t>ระดับคะแนน</t>
  </si>
  <si>
    <t>หน่วยกิต
(1)</t>
  </si>
  <si>
    <t>ลงทะเบียนเรียน</t>
  </si>
  <si>
    <t>สถานที่ฝึกงาน :</t>
  </si>
  <si>
    <t>ระยะเวลาฝึกงาน :</t>
  </si>
  <si>
    <t>ชั่วโมง</t>
  </si>
  <si>
    <t>ผลการศึกษา</t>
  </si>
  <si>
    <t>4) ฝึกงาน ไม่น้อยกว่า  120 ชั่วโมง</t>
  </si>
  <si>
    <t>หน่วยกิต</t>
  </si>
  <si>
    <t>ผลการฝึก</t>
  </si>
  <si>
    <t>รายวิชาที่ติด F (ทุกวิชา ทุกไม้)</t>
  </si>
  <si>
    <t>ผลคะแนนเฉลี่ย</t>
  </si>
  <si>
    <t>ผลรวม (หน่วยกิต x เกรด)</t>
  </si>
  <si>
    <t>ความเห็นของอาจารย์ที่ปรึกษา</t>
  </si>
  <si>
    <t>ลายมือชื่ออาจารย์ที่ปรึกษา</t>
  </si>
  <si>
    <t>วันที่ ............./...................................../.......................</t>
  </si>
  <si>
    <t>หน่วยกิตที่ศึกษาไม่ผ่าน</t>
  </si>
  <si>
    <t>หน่วยกิตที่ศึกษาผ่าน</t>
  </si>
  <si>
    <t>หน่วยกิตที่ศึกษาทั้งหมด</t>
  </si>
  <si>
    <t>01416311</t>
  </si>
  <si>
    <t>01423491</t>
  </si>
  <si>
    <t>01423497</t>
  </si>
  <si>
    <t>01423499</t>
  </si>
  <si>
    <t>01423421</t>
  </si>
  <si>
    <t>01423441</t>
  </si>
  <si>
    <t>01423243</t>
  </si>
  <si>
    <t>01423251</t>
  </si>
  <si>
    <t>01423311</t>
  </si>
  <si>
    <t>01423381</t>
  </si>
  <si>
    <t>01423413</t>
  </si>
  <si>
    <t>01423414</t>
  </si>
  <si>
    <t>01423415</t>
  </si>
  <si>
    <t>01423416</t>
  </si>
  <si>
    <t>01423417</t>
  </si>
  <si>
    <t>01423418</t>
  </si>
  <si>
    <t>01423426</t>
  </si>
  <si>
    <t>01423427</t>
  </si>
  <si>
    <t>01423428</t>
  </si>
  <si>
    <t>01423431</t>
  </si>
  <si>
    <t>01423432</t>
  </si>
  <si>
    <t>01423443</t>
  </si>
  <si>
    <t>01423445</t>
  </si>
  <si>
    <t>01423447</t>
  </si>
  <si>
    <t>01423451</t>
  </si>
  <si>
    <t>01423452</t>
  </si>
  <si>
    <t>01423453</t>
  </si>
  <si>
    <t>01423454</t>
  </si>
  <si>
    <t>01423455</t>
  </si>
  <si>
    <t>01423459</t>
  </si>
  <si>
    <t>01423461</t>
  </si>
  <si>
    <t>01423462</t>
  </si>
  <si>
    <t>01423464</t>
  </si>
  <si>
    <t>01423481</t>
  </si>
  <si>
    <t>01423496</t>
  </si>
  <si>
    <t>01423498</t>
  </si>
  <si>
    <t>สุขเกษม</t>
  </si>
  <si>
    <t>นางสาวญาณิศา</t>
  </si>
  <si>
    <t>นางสาวณัฐวดี</t>
  </si>
  <si>
    <t>นางสาวณัชชา</t>
  </si>
  <si>
    <t>นางสาวพรชนก</t>
  </si>
  <si>
    <t>นางสาวปาณิศา</t>
  </si>
  <si>
    <t>นางสาวชมพูนุท</t>
  </si>
  <si>
    <t>นางสาวกัญญาณัฐ</t>
  </si>
  <si>
    <t>รหัส</t>
  </si>
  <si>
    <t>ชื่อ</t>
  </si>
  <si>
    <t>สกุล</t>
  </si>
  <si>
    <t>สาขา</t>
  </si>
  <si>
    <t>อ.ที่ปรึกษา</t>
  </si>
  <si>
    <t>สาขาวิชา</t>
  </si>
  <si>
    <t>อาจารย์ที่ปรึกษา</t>
  </si>
  <si>
    <t>Calculus I</t>
  </si>
  <si>
    <t>Principles of Biology</t>
  </si>
  <si>
    <t>General Chemistry</t>
  </si>
  <si>
    <t>Laboratory in General Chemistry</t>
  </si>
  <si>
    <t>Organic Chemistry</t>
  </si>
  <si>
    <t>General Botany</t>
  </si>
  <si>
    <t>Laboratory in Organic Chemistry</t>
  </si>
  <si>
    <t>Principles of Statistics</t>
  </si>
  <si>
    <t>General Zoology</t>
  </si>
  <si>
    <t>Laboratory in Genetics</t>
  </si>
  <si>
    <t>General Microbiology</t>
  </si>
  <si>
    <t>Laboratory in Fundamental Microbiology</t>
  </si>
  <si>
    <t>Ecology</t>
  </si>
  <si>
    <t>Ecology Laboratory</t>
  </si>
  <si>
    <t>Biochemistry I</t>
  </si>
  <si>
    <t>Laboratory in Biochemistry I</t>
  </si>
  <si>
    <t>Pollution Biology</t>
  </si>
  <si>
    <t>Reproduction and Developmental Biology</t>
  </si>
  <si>
    <t>Cell Structure and Function</t>
  </si>
  <si>
    <t>Forensic Biology</t>
  </si>
  <si>
    <t>Animal Physiology</t>
  </si>
  <si>
    <t>Animal Physiology Laboratory</t>
  </si>
  <si>
    <t>Chemical Ecology</t>
  </si>
  <si>
    <t>Basic Research Methods in Biology</t>
  </si>
  <si>
    <t>Principles of Toxicology</t>
  </si>
  <si>
    <t>Animal Cell Culture</t>
  </si>
  <si>
    <t>Biometry</t>
  </si>
  <si>
    <t>Evolution</t>
  </si>
  <si>
    <t>Seminar</t>
  </si>
  <si>
    <t>Project in Biology</t>
  </si>
  <si>
    <t>Laboratory in Biology</t>
  </si>
  <si>
    <t>Principles of Genetics</t>
  </si>
  <si>
    <t>Industrial Biology</t>
  </si>
  <si>
    <t>Introduction to Biophysics</t>
  </si>
  <si>
    <t>Biological Literature</t>
  </si>
  <si>
    <t>Biological Drawing</t>
  </si>
  <si>
    <t>Principles of Cell and Molecular Biology</t>
  </si>
  <si>
    <t>Biology of Cancer</t>
  </si>
  <si>
    <t>Cell and Molecular Biology of Gastropods</t>
  </si>
  <si>
    <t>Population Ecology</t>
  </si>
  <si>
    <t>Biological Control Agents in Agriculture and Public Health</t>
  </si>
  <si>
    <t>Biomimetics</t>
  </si>
  <si>
    <t>Selected Topics in Biology</t>
  </si>
  <si>
    <t>Special Problem</t>
  </si>
  <si>
    <t>รหัสวิชา</t>
  </si>
  <si>
    <t>ชื่อวิชา</t>
  </si>
  <si>
    <t>เกรด</t>
  </si>
  <si>
    <t>เทอม</t>
  </si>
  <si>
    <t>รหัส+0</t>
  </si>
  <si>
    <t>2. หน่วยกิตที่กำลังศึกษาเทอมนี้</t>
  </si>
  <si>
    <t>3. หน่วยกิตวิชาภาษาอังกฤษที่ Pass มา</t>
  </si>
  <si>
    <t>ผลรวมหน่วยกิตที่ใช้ในการคำนวณเกรด (1-(2+3))</t>
  </si>
  <si>
    <t>1. หน่วยกิตที่ลงทะเบียนทั้งหมด (รวม F ด้วย)</t>
  </si>
  <si>
    <t>ชื่อ-สกุล :</t>
  </si>
  <si>
    <t>เข้าศึกษาเมื่อ :</t>
  </si>
  <si>
    <t>สถานที่ฝึกงาน</t>
  </si>
  <si>
    <t>Collection and Preservation of Zoological Specimens</t>
  </si>
  <si>
    <t>Vertebrate Zoology</t>
  </si>
  <si>
    <t>Invertebrate Zoology</t>
  </si>
  <si>
    <t>Embryology</t>
  </si>
  <si>
    <t>Endocrinology</t>
  </si>
  <si>
    <t>Human Physiology</t>
  </si>
  <si>
    <t>Chordate Comparative Anatomy</t>
  </si>
  <si>
    <t>Field Study in Zoology</t>
  </si>
  <si>
    <t>Animal Microtechnique</t>
  </si>
  <si>
    <t>Embryology of Invertebrates</t>
  </si>
  <si>
    <t>Microanatomy</t>
  </si>
  <si>
    <t>Animal Cell Growth</t>
  </si>
  <si>
    <t>Neuroanatomy</t>
  </si>
  <si>
    <t>Ornithology</t>
  </si>
  <si>
    <t>Mammalology</t>
  </si>
  <si>
    <t>Herpetology</t>
  </si>
  <si>
    <t>Animal Taxonomy</t>
  </si>
  <si>
    <t>Taxonomy of Freshwater Zooplankton</t>
  </si>
  <si>
    <t>Biology of Cnidarian</t>
  </si>
  <si>
    <t>Biology of the Protozoa</t>
  </si>
  <si>
    <t>Biology of Freshwater Mussel</t>
  </si>
  <si>
    <t>Using of Laboratory Animals</t>
  </si>
  <si>
    <t>Advanced in Animal Physiology</t>
  </si>
  <si>
    <t>Ethology</t>
  </si>
  <si>
    <t>Neurophysiology</t>
  </si>
  <si>
    <t>Endocrinology and Reproduction</t>
  </si>
  <si>
    <t>Parasitology</t>
  </si>
  <si>
    <t>Nematology</t>
  </si>
  <si>
    <t>Comparative Immunology</t>
  </si>
  <si>
    <t>Animal Ecology</t>
  </si>
  <si>
    <t>Selected Topics in Zoology</t>
  </si>
  <si>
    <t>Special Problems</t>
  </si>
  <si>
    <t>รายวิชาที่ติด F</t>
  </si>
  <si>
    <t>ผลการศึกษาตามโครงสร้างหลักสูตรปริญญาวิทยาศาสตรบัณฑิต (ชีววิทยา)  สาขาวิชาสัตววิทยา (ปรับปรุง 2561)</t>
  </si>
  <si>
    <t>ผลการศึกษาตามโครงสร้างหลักสูตรปริญญาวิทยาศาสตรบัณฑิต (ชีววิทยา)  สาขาวิชาชีววิทยา (ปรับปรุง 2561)</t>
  </si>
  <si>
    <t>Taxonomy and Biodiversity</t>
  </si>
  <si>
    <t>Mechanism and Function in the Cell</t>
  </si>
  <si>
    <t>ระยะเวลา</t>
  </si>
  <si>
    <t>จำนวน ไม่น้อยกว่า</t>
  </si>
  <si>
    <t>จำนวนไม่น้อยกว่า</t>
  </si>
  <si>
    <t>เ</t>
  </si>
  <si>
    <t>นางสาวธัญชนก</t>
  </si>
  <si>
    <t>หลักสูตรปริญญาวิทยาศาสตรบัณฑิต (ชีววิทยา)  สาขาวิชาชีววิทยา (ปรับปรุง 2566)</t>
  </si>
  <si>
    <t>เกิดเนตร</t>
  </si>
  <si>
    <t>D3544  วสกร บัลลังก์โพธิ์</t>
  </si>
  <si>
    <t>นางสาวกิติยาภรณ์</t>
  </si>
  <si>
    <t>แก้วอุย</t>
  </si>
  <si>
    <t>นายคุณานนต์</t>
  </si>
  <si>
    <t>สีหามาตย์</t>
  </si>
  <si>
    <t>D3548  วีระศักดิ์ ฟุ้งเฟื่อง</t>
  </si>
  <si>
    <t>นางสาวจตุพร</t>
  </si>
  <si>
    <t>เอี่ยมมาตร์</t>
  </si>
  <si>
    <t>นางสาวจินดาวัตร</t>
  </si>
  <si>
    <t>บิลพระวัตร</t>
  </si>
  <si>
    <t>นางสาวฐิตาพร</t>
  </si>
  <si>
    <t>คำเปรม</t>
  </si>
  <si>
    <t>นางสาวณัฐชา</t>
  </si>
  <si>
    <t>แซ่จัง</t>
  </si>
  <si>
    <t>นายธนเดช</t>
  </si>
  <si>
    <t>สัญวงษ์</t>
  </si>
  <si>
    <t>D3550  ปราโมทย์ ชำนาญปืน</t>
  </si>
  <si>
    <t>นางสาวธนาพร</t>
  </si>
  <si>
    <t>จันทร์ทอง</t>
  </si>
  <si>
    <t>นายนนทกร</t>
  </si>
  <si>
    <t>มะโนดุลย์</t>
  </si>
  <si>
    <t>นางสาวปรวัน</t>
  </si>
  <si>
    <t>ทินรุ่ง</t>
  </si>
  <si>
    <t>นายภูมิพัฒน์</t>
  </si>
  <si>
    <t>สุกใส</t>
  </si>
  <si>
    <t>D3556  กรอร วงษ์กำแหง</t>
  </si>
  <si>
    <t>นางสาวมานิตา</t>
  </si>
  <si>
    <t>การะเกษ</t>
  </si>
  <si>
    <t>นางสาวยมุนา</t>
  </si>
  <si>
    <t>บุญฤทธิ์</t>
  </si>
  <si>
    <t>D3558  นริศรา ปิยะแสงทอง</t>
  </si>
  <si>
    <t>นางสาวรสิตา</t>
  </si>
  <si>
    <t>เนินไชย</t>
  </si>
  <si>
    <t>นางสาวอัญมณี</t>
  </si>
  <si>
    <t>พานสุวรรณ</t>
  </si>
  <si>
    <t>D3559  ภวิกา ลิ้มอุดมพร</t>
  </si>
  <si>
    <t>นายกันตธีร์</t>
  </si>
  <si>
    <t>บิตุเรศ</t>
  </si>
  <si>
    <t>มังสาทอง</t>
  </si>
  <si>
    <t>นางสาวชิดตะวัน</t>
  </si>
  <si>
    <t>เพ็งอ้น</t>
  </si>
  <si>
    <t>ของดี</t>
  </si>
  <si>
    <t>D3560  มงคล พงษ์สุชาติ</t>
  </si>
  <si>
    <t>นายฐิติวิชญ์</t>
  </si>
  <si>
    <t>ยุทธวรวิทย์</t>
  </si>
  <si>
    <t>นายดนุภัทร</t>
  </si>
  <si>
    <t>วงษ์ทองดี</t>
  </si>
  <si>
    <t>นางสาวดารินทร์</t>
  </si>
  <si>
    <t>ศรีศิลป์</t>
  </si>
  <si>
    <t>D3562  อธิภัทร เงินหมื่น</t>
  </si>
  <si>
    <t>นายธนบดี</t>
  </si>
  <si>
    <t>วัชนัง</t>
  </si>
  <si>
    <t>D3563   ศจี วรามิตร</t>
  </si>
  <si>
    <t>นางสาวธัญรินทร์</t>
  </si>
  <si>
    <t>D3533  ปิยมา ทัศนสุวรรณ</t>
  </si>
  <si>
    <t>นางสาวนริสรา</t>
  </si>
  <si>
    <t>ทันเที่ยง</t>
  </si>
  <si>
    <t>D3525  ธีราพร อนันตะเศรษฐกูล</t>
  </si>
  <si>
    <t>นางสาวนาตยา</t>
  </si>
  <si>
    <t>เฮียงหลี</t>
  </si>
  <si>
    <t>นางสาวบุณณดา</t>
  </si>
  <si>
    <t>คาดบัว</t>
  </si>
  <si>
    <t>นางสาวมัญชุพร</t>
  </si>
  <si>
    <t>คีรีรัตน์</t>
  </si>
  <si>
    <t>นายศศิน</t>
  </si>
  <si>
    <t>วินัยโรจน์</t>
  </si>
  <si>
    <t>D3505  นิตยา สมทรัพย์</t>
  </si>
  <si>
    <t>นายสิรวิชญ์</t>
  </si>
  <si>
    <t>หลวงสนาม</t>
  </si>
  <si>
    <t>นางสาวสิริกร</t>
  </si>
  <si>
    <t>สุธีระ</t>
  </si>
  <si>
    <t>นางสาวอมิตา</t>
  </si>
  <si>
    <t>สงวนสิทธิ์</t>
  </si>
  <si>
    <t>นางสาวกฤติณา</t>
  </si>
  <si>
    <t>คุ้มบุ่งค้า</t>
  </si>
  <si>
    <t>D3545  บุญเสฐียร บุญสูง</t>
  </si>
  <si>
    <t>นายจิตตาพัส</t>
  </si>
  <si>
    <t>ลิ้มวัฒนะพันธ์</t>
  </si>
  <si>
    <t>นางสาวญาญ่า</t>
  </si>
  <si>
    <t>ศิลปเสวต</t>
  </si>
  <si>
    <t>นางสาวฐิติพร</t>
  </si>
  <si>
    <t>ขอสินกลาง</t>
  </si>
  <si>
    <t>นายณัฐพัชร์</t>
  </si>
  <si>
    <t>เตียเจริญ</t>
  </si>
  <si>
    <t>D3551  วชิรญาณ์ ธงอาสา</t>
  </si>
  <si>
    <t>พรตเจริญ</t>
  </si>
  <si>
    <t>นายทักษกานต์</t>
  </si>
  <si>
    <t>ผาดกระโทก</t>
  </si>
  <si>
    <t>D3552  นพรัตน์ สระแก้ว</t>
  </si>
  <si>
    <t>นางสาวธนาวดี</t>
  </si>
  <si>
    <t>ม่วงงาม</t>
  </si>
  <si>
    <t>นายธรรมณุศร</t>
  </si>
  <si>
    <t>กล้าหาญ</t>
  </si>
  <si>
    <t>นางสาวนภัสกร</t>
  </si>
  <si>
    <t>กปิลกาญจน์</t>
  </si>
  <si>
    <t>นายปัณณฑัต</t>
  </si>
  <si>
    <t>จัตุรงค์</t>
  </si>
  <si>
    <t>นางสาวปัทมาภรณ์</t>
  </si>
  <si>
    <t>ทองมาลา</t>
  </si>
  <si>
    <t>D3554  สุปิยนิตย์ ไม้แพ</t>
  </si>
  <si>
    <t>นางสาวพลอยธัญญา ยินดีรัก</t>
  </si>
  <si>
    <t>พานิชภักดิ์</t>
  </si>
  <si>
    <t>นางสาวพัชรพร</t>
  </si>
  <si>
    <t>แนวโอโล</t>
  </si>
  <si>
    <t>นางสาวพัชรากร</t>
  </si>
  <si>
    <t>เปียนวม</t>
  </si>
  <si>
    <t>นางสาวมณีรัตน์</t>
  </si>
  <si>
    <t>นาคเจริญ</t>
  </si>
  <si>
    <t>D3557  พัชร ดนัยสวัสดิ์</t>
  </si>
  <si>
    <t>นางสาววิชญาดา</t>
  </si>
  <si>
    <t>จันทวงค์</t>
  </si>
  <si>
    <t>นางสาววีร์สุดา</t>
  </si>
  <si>
    <t>สอนกอง</t>
  </si>
  <si>
    <t>นางสาวสิรามล</t>
  </si>
  <si>
    <t>ทองศาสตร์</t>
  </si>
  <si>
    <t>นางสาวพรธีรา</t>
  </si>
  <si>
    <t>กิจขุนทด</t>
  </si>
  <si>
    <t>นางสาวกนกรัตน์</t>
  </si>
  <si>
    <t>อุทรังษ์</t>
  </si>
  <si>
    <t>ภู่พงษ์</t>
  </si>
  <si>
    <t>นายณัฐากร</t>
  </si>
  <si>
    <t>ชนะสงคราม</t>
  </si>
  <si>
    <t>D3561  อรรถพล รุจิราวรรณ</t>
  </si>
  <si>
    <t>นางสาวดุษณียา</t>
  </si>
  <si>
    <t>รอดมินทร์</t>
  </si>
  <si>
    <t>นายเดชาธร</t>
  </si>
  <si>
    <t>ทวีสิงห์</t>
  </si>
  <si>
    <t>D3547  อัญชลี เอาผล</t>
  </si>
  <si>
    <t>นางสาวธณพร</t>
  </si>
  <si>
    <t>ฤกษ์สิริกุล</t>
  </si>
  <si>
    <t>นายนันทวัฒน์</t>
  </si>
  <si>
    <t>ทิมเทศ</t>
  </si>
  <si>
    <t>ด้วงศิริ</t>
  </si>
  <si>
    <t>D3546  ชีวารัตน์ พรินทรากูล</t>
  </si>
  <si>
    <t>นางสาวปุณยาพร</t>
  </si>
  <si>
    <t>วงศ์อินทร์</t>
  </si>
  <si>
    <t>ทรัพย์สิน</t>
  </si>
  <si>
    <t>นายพสุวัฒน์</t>
  </si>
  <si>
    <t>แสนเสนา</t>
  </si>
  <si>
    <t>D3543  อภิสิทธิ์ ทิพย์อักษร</t>
  </si>
  <si>
    <t>นางสาวภวริศา</t>
  </si>
  <si>
    <t>ธูปทองเจริญผล</t>
  </si>
  <si>
    <t>นางสาวภัทรลักษณ์</t>
  </si>
  <si>
    <t>เขมวงค์</t>
  </si>
  <si>
    <t>D3512  วัชริยา ภูรีวิโรจน์กุล</t>
  </si>
  <si>
    <t>นางสาวรัตติกาล</t>
  </si>
  <si>
    <t>ทานโสดถี</t>
  </si>
  <si>
    <t>นางสาววราลี</t>
  </si>
  <si>
    <t>โสภณพัฒนา</t>
  </si>
  <si>
    <t>นางสาวศตนันทน์</t>
  </si>
  <si>
    <t>นนทราช</t>
  </si>
  <si>
    <t>D3502  วุฒิ ทักษิณธรรม</t>
  </si>
  <si>
    <t>นางสาวสุภัค</t>
  </si>
  <si>
    <t>คีรีวงศ์</t>
  </si>
  <si>
    <t>รหัส อ.ที่ปรึกษา</t>
  </si>
  <si>
    <t>ปรับปรุง 2566</t>
  </si>
  <si>
    <t>3.1.1 จำนวนหน่วยกิตรวมตลอดหลักสูตร ไม่น้อยกว่า 121 หน่วยกิต</t>
  </si>
  <si>
    <t>85 หน่วยกิต</t>
  </si>
  <si>
    <t>45-47 หน่วยกิต</t>
  </si>
  <si>
    <t>45 หน่วยกิต</t>
  </si>
  <si>
    <t>47 หน่วยกิต</t>
  </si>
  <si>
    <t>13-15 หน่วยกิต</t>
  </si>
  <si>
    <t>15 หน่วยกิต</t>
  </si>
  <si>
    <t>D3502</t>
  </si>
  <si>
    <t>ผศ.ดร.วุฒิ</t>
  </si>
  <si>
    <t>ทักษิณธรรม</t>
  </si>
  <si>
    <t>D3505</t>
  </si>
  <si>
    <t>ผศ.ดร.นิตยา</t>
  </si>
  <si>
    <t>สมทรัพย์</t>
  </si>
  <si>
    <t>D3511</t>
  </si>
  <si>
    <t>รศ.ดร.อุทัยวรรณ</t>
  </si>
  <si>
    <t>โกวิทวที</t>
  </si>
  <si>
    <t>D3512</t>
  </si>
  <si>
    <t>รศ.ดร.วัชริยา</t>
  </si>
  <si>
    <t>ภูรีวิโรจน์กุล</t>
  </si>
  <si>
    <t>D3525</t>
  </si>
  <si>
    <t>ผศ.ดร.ธีราพร</t>
  </si>
  <si>
    <t>อนันตะเศรษฐกูล</t>
  </si>
  <si>
    <t>D3529</t>
  </si>
  <si>
    <t>รศ.ดร.จินดาวรรณ</t>
  </si>
  <si>
    <t>สิรันทวิเนติ</t>
  </si>
  <si>
    <t>D3533</t>
  </si>
  <si>
    <t>อ.ดร.ปิยมา</t>
  </si>
  <si>
    <t>ทัศนสุวรรณ</t>
  </si>
  <si>
    <t>D3537</t>
  </si>
  <si>
    <t>ศ.ดร.พนัส</t>
  </si>
  <si>
    <t>ธรรมกีรติวงศ์</t>
  </si>
  <si>
    <t>D3543</t>
  </si>
  <si>
    <t>ผศ.อภิสิทธิ์</t>
  </si>
  <si>
    <t>ทิพย์อักษร</t>
  </si>
  <si>
    <t>D3544</t>
  </si>
  <si>
    <t xml:space="preserve">ศ.ดร.วสกร  </t>
  </si>
  <si>
    <t>บัลลังก์โพธิ์</t>
  </si>
  <si>
    <t>D3545</t>
  </si>
  <si>
    <t>รศ.ดร.บุญเสฐียร</t>
  </si>
  <si>
    <t>บุญสูง</t>
  </si>
  <si>
    <t>D3546</t>
  </si>
  <si>
    <t>รศ.ดร.ชีวารัตน์</t>
  </si>
  <si>
    <t>พรินทรากูล</t>
  </si>
  <si>
    <t>D3547</t>
  </si>
  <si>
    <t>รศ.ดร.อัญชลี</t>
  </si>
  <si>
    <t>เอาผล</t>
  </si>
  <si>
    <t>D3548</t>
  </si>
  <si>
    <t>รศ.น.สพ.ดร.วีระศักดิ์</t>
  </si>
  <si>
    <t>ฟุ้งเฟื่อง</t>
  </si>
  <si>
    <t>D3550</t>
  </si>
  <si>
    <t xml:space="preserve">รศ.ดร.ปราโมทย์ </t>
  </si>
  <si>
    <t>ชำนาญปืน</t>
  </si>
  <si>
    <t>D3551</t>
  </si>
  <si>
    <t>รศ.ดร.วชิรญาณ์</t>
  </si>
  <si>
    <t>ธงอาสา</t>
  </si>
  <si>
    <t>D3552</t>
  </si>
  <si>
    <t>รศ.ดร.นพรัตน์</t>
  </si>
  <si>
    <t>สระแก้ว</t>
  </si>
  <si>
    <t>D3553</t>
  </si>
  <si>
    <t>รศ.ดร.วรรณวิภา</t>
  </si>
  <si>
    <t>วงศ์แสงนาค</t>
  </si>
  <si>
    <t>D3554</t>
  </si>
  <si>
    <t xml:space="preserve">รศ.ดร.สุปิยนิตย์  </t>
  </si>
  <si>
    <t>ไม้แพ</t>
  </si>
  <si>
    <t>D3556</t>
  </si>
  <si>
    <t>ผศ.ดร.กรอร</t>
  </si>
  <si>
    <t>วงษ์กำแหง</t>
  </si>
  <si>
    <t>D3557</t>
  </si>
  <si>
    <t>ผศ.ดร.พัชร</t>
  </si>
  <si>
    <t>ดนัยสวัสดิ์</t>
  </si>
  <si>
    <t>D3558</t>
  </si>
  <si>
    <t>ผศ.ดร.นริศรา</t>
  </si>
  <si>
    <t>ปิยะแสงทอง</t>
  </si>
  <si>
    <t>D3559</t>
  </si>
  <si>
    <t>อ.สพ.ญ.ดร.ภวิกา</t>
  </si>
  <si>
    <t>ลิ้มอุดมพร</t>
  </si>
  <si>
    <t>D3560</t>
  </si>
  <si>
    <t>อ.ดร.มงคล</t>
  </si>
  <si>
    <t>พงษ์สุชาติ</t>
  </si>
  <si>
    <t>D3561</t>
  </si>
  <si>
    <t>ผศ.ดร.อรรถพล</t>
  </si>
  <si>
    <t>รุจิราวรรณ</t>
  </si>
  <si>
    <t>D3562</t>
  </si>
  <si>
    <t xml:space="preserve">อ.ดร.อธิภัทร </t>
  </si>
  <si>
    <t>เงินหมื่น</t>
  </si>
  <si>
    <t>D3563</t>
  </si>
  <si>
    <t xml:space="preserve">อ.ดร.ศจี  </t>
  </si>
  <si>
    <t>วรามิตร</t>
  </si>
  <si>
    <t>อ.ดร.ณัฎฐาลักษณ์</t>
  </si>
  <si>
    <t>ลักษณะวิลาส</t>
  </si>
  <si>
    <t>D3564</t>
  </si>
  <si>
    <t>จำนวนหน่วยกิตรวมตลอดหลักสูตร ไม่น้อยกว่า 121 หน่วยกิต</t>
  </si>
  <si>
    <t>2) หมวดวิชาเฉพาะ   ไม่น้อยกว่า  85 หน่วยกิต</t>
  </si>
  <si>
    <t>1.3) กลุ่มสาระพลเมืองไทยและพลเมืองโลก  ไม่น้อยกว่า  5 หน่วยกิต</t>
  </si>
  <si>
    <t>01999111</t>
  </si>
  <si>
    <t>01999021</t>
  </si>
  <si>
    <t>01420115</t>
  </si>
  <si>
    <t>01420119</t>
  </si>
  <si>
    <t>Abridged Physics</t>
  </si>
  <si>
    <t>Laboratory in Abridged Physics</t>
  </si>
  <si>
    <t>2.2) วิชาเฉพาะบังคับ  45 หน่วยกิต</t>
  </si>
  <si>
    <t>01424412</t>
  </si>
  <si>
    <t>Photographing in Biology</t>
  </si>
  <si>
    <t>01424457</t>
  </si>
  <si>
    <t>Synthetic Biology</t>
  </si>
  <si>
    <t>01424488</t>
  </si>
  <si>
    <t>Bird Watching and Conservation</t>
  </si>
  <si>
    <t>Invasive Species and Management</t>
  </si>
  <si>
    <t>1.4) กลุ่มสาระภาษากับการสื่อสาร ไม่น้อยกว่า 13 หน่วยกิต</t>
  </si>
  <si>
    <t>2.2) วิชาเฉพาะบังคับ  47 หน่วยกิต</t>
  </si>
  <si>
    <t>2.3) วิชาเฉพาะเลือก  ไม่น้อยกว่า 13 หน่วยกิต</t>
  </si>
  <si>
    <t>01423448</t>
  </si>
  <si>
    <t>Crop Pest Animals</t>
  </si>
  <si>
    <t>วิทยาศาสตร์</t>
  </si>
  <si>
    <t>D03</t>
  </si>
  <si>
    <t>B</t>
  </si>
  <si>
    <t>F</t>
  </si>
  <si>
    <t>C</t>
  </si>
  <si>
    <t>M</t>
  </si>
  <si>
    <t>D12</t>
  </si>
  <si>
    <t>หลักสูตรปริญญาวิทยาศาสตรบัณฑิต (ชีววิทยา)  สาขาวิชาสัตววิทยา (ปรับปรุง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</si>
</sst>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6"/>
      <color theme="10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Tahoma"/>
      <family val="2"/>
      <scheme val="major"/>
    </font>
    <font>
      <sz val="10"/>
      <color rgb="FFFF0000"/>
      <name val="Tahoma"/>
      <family val="2"/>
      <scheme val="major"/>
    </font>
    <font>
      <sz val="10"/>
      <name val="Tahoma"/>
      <family val="2"/>
      <scheme val="maj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" fontId="2" fillId="0" borderId="0" xfId="0" quotePrefix="1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43" fontId="1" fillId="0" borderId="0" xfId="1" applyFont="1" applyBorder="1" applyAlignment="1" applyProtection="1">
      <alignment horizontal="right"/>
    </xf>
    <xf numFmtId="0" fontId="1" fillId="0" borderId="0" xfId="0" applyFont="1"/>
    <xf numFmtId="0" fontId="1" fillId="0" borderId="19" xfId="0" applyFont="1" applyBorder="1"/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Border="1" applyAlignment="1" applyProtection="1">
      <alignment horizontal="right"/>
    </xf>
    <xf numFmtId="0" fontId="5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/>
    <xf numFmtId="49" fontId="1" fillId="0" borderId="11" xfId="0" applyNumberFormat="1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3" fontId="1" fillId="0" borderId="0" xfId="1" applyFont="1" applyAlignment="1" applyProtection="1">
      <alignment horizontal="right"/>
    </xf>
    <xf numFmtId="0" fontId="1" fillId="0" borderId="13" xfId="0" applyFont="1" applyBorder="1"/>
    <xf numFmtId="0" fontId="1" fillId="0" borderId="14" xfId="0" applyFont="1" applyBorder="1"/>
    <xf numFmtId="49" fontId="1" fillId="0" borderId="14" xfId="0" applyNumberFormat="1" applyFont="1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0" xfId="0" applyNumberFormat="1" applyFont="1" applyAlignment="1">
      <alignment vertical="top"/>
    </xf>
    <xf numFmtId="0" fontId="1" fillId="3" borderId="15" xfId="0" applyFont="1" applyFill="1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49" fontId="1" fillId="0" borderId="14" xfId="0" applyNumberFormat="1" applyFont="1" applyBorder="1"/>
    <xf numFmtId="49" fontId="10" fillId="0" borderId="14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16" fontId="1" fillId="0" borderId="7" xfId="0" quotePrefix="1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5" fillId="0" borderId="10" xfId="0" applyFont="1" applyBorder="1" applyAlignment="1">
      <alignment vertical="top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vertical="top"/>
    </xf>
    <xf numFmtId="0" fontId="1" fillId="0" borderId="17" xfId="0" applyFont="1" applyBorder="1"/>
    <xf numFmtId="0" fontId="1" fillId="0" borderId="18" xfId="0" applyFont="1" applyBorder="1" applyAlignment="1">
      <alignment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vertical="top"/>
    </xf>
    <xf numFmtId="0" fontId="1" fillId="0" borderId="9" xfId="0" applyFont="1" applyBorder="1"/>
    <xf numFmtId="49" fontId="1" fillId="0" borderId="9" xfId="0" applyNumberFormat="1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0" fillId="3" borderId="14" xfId="0" quotePrefix="1" applyNumberFormat="1" applyFont="1" applyFill="1" applyBorder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7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49" fontId="1" fillId="3" borderId="14" xfId="0" quotePrefix="1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0" fontId="20" fillId="0" borderId="26" xfId="0" applyFont="1" applyBorder="1" applyAlignment="1">
      <alignment vertical="top"/>
    </xf>
    <xf numFmtId="0" fontId="21" fillId="0" borderId="0" xfId="0" applyFont="1"/>
    <xf numFmtId="0" fontId="19" fillId="0" borderId="26" xfId="0" applyFont="1" applyBorder="1"/>
    <xf numFmtId="0" fontId="18" fillId="0" borderId="26" xfId="0" applyFont="1" applyBorder="1"/>
    <xf numFmtId="0" fontId="1" fillId="0" borderId="6" xfId="0" applyFont="1" applyBorder="1" applyAlignment="1">
      <alignment horizontal="center"/>
    </xf>
    <xf numFmtId="0" fontId="14" fillId="0" borderId="26" xfId="0" applyFont="1" applyBorder="1" applyAlignment="1">
      <alignment vertical="top"/>
    </xf>
    <xf numFmtId="0" fontId="14" fillId="0" borderId="26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0" fillId="0" borderId="26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vertical="center" wrapText="1"/>
    </xf>
    <xf numFmtId="0" fontId="13" fillId="4" borderId="28" xfId="0" applyFont="1" applyFill="1" applyBorder="1" applyAlignment="1">
      <alignment vertical="center" wrapText="1"/>
    </xf>
    <xf numFmtId="0" fontId="14" fillId="0" borderId="27" xfId="0" applyFont="1" applyBorder="1" applyAlignment="1">
      <alignment horizontal="left" vertical="center" wrapText="1"/>
    </xf>
    <xf numFmtId="0" fontId="10" fillId="0" borderId="13" xfId="0" applyFont="1" applyBorder="1"/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43" fontId="10" fillId="0" borderId="0" xfId="1" applyFont="1" applyAlignment="1" applyProtection="1">
      <alignment horizontal="right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2" applyFont="1" applyBorder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 wrapText="1"/>
    </xf>
    <xf numFmtId="0" fontId="4" fillId="0" borderId="23" xfId="0" applyFont="1" applyBorder="1"/>
    <xf numFmtId="0" fontId="5" fillId="0" borderId="9" xfId="0" applyFont="1" applyBorder="1"/>
    <xf numFmtId="0" fontId="1" fillId="0" borderId="24" xfId="0" applyFont="1" applyBorder="1" applyAlignment="1">
      <alignment horizontal="center" vertical="top"/>
    </xf>
    <xf numFmtId="0" fontId="1" fillId="0" borderId="22" xfId="0" applyFont="1" applyBorder="1"/>
    <xf numFmtId="0" fontId="1" fillId="0" borderId="4" xfId="0" applyFont="1" applyBorder="1" applyAlignment="1">
      <alignment horizontal="center" vertical="top"/>
    </xf>
    <xf numFmtId="0" fontId="1" fillId="0" borderId="25" xfId="0" applyFont="1" applyBorder="1"/>
    <xf numFmtId="49" fontId="1" fillId="0" borderId="19" xfId="0" applyNumberFormat="1" applyFont="1" applyBorder="1" applyAlignment="1">
      <alignment vertical="top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O142"/>
  <sheetViews>
    <sheetView topLeftCell="A131" zoomScaleNormal="100" workbookViewId="0">
      <selection activeCell="Q138" sqref="Q138"/>
    </sheetView>
  </sheetViews>
  <sheetFormatPr defaultRowHeight="21.75" x14ac:dyDescent="0.5"/>
  <cols>
    <col min="1" max="1" width="2.875" style="11" customWidth="1"/>
    <col min="2" max="2" width="3.375" style="11" customWidth="1"/>
    <col min="3" max="3" width="8.5" style="62" customWidth="1"/>
    <col min="4" max="4" width="25" style="63" hidden="1" customWidth="1"/>
    <col min="5" max="5" width="33.5" style="63" customWidth="1"/>
    <col min="6" max="6" width="8.625" style="70" customWidth="1"/>
    <col min="7" max="7" width="10" style="70" hidden="1" customWidth="1"/>
    <col min="8" max="8" width="5.75" style="70" customWidth="1"/>
    <col min="9" max="9" width="7.875" style="70" customWidth="1"/>
    <col min="10" max="10" width="6.125" style="70" customWidth="1"/>
    <col min="11" max="11" width="7.5" style="70" customWidth="1"/>
    <col min="12" max="12" width="10" style="70" customWidth="1"/>
    <col min="13" max="13" width="7.5" style="70" customWidth="1"/>
    <col min="14" max="14" width="5.5" style="9" hidden="1" customWidth="1"/>
    <col min="15" max="15" width="9" style="25" customWidth="1"/>
    <col min="16" max="16384" width="9" style="11"/>
  </cols>
  <sheetData>
    <row r="1" spans="1:15" ht="27.75" x14ac:dyDescent="0.5">
      <c r="A1" s="146" t="s">
        <v>260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O1" s="10"/>
    </row>
    <row r="2" spans="1:15" ht="20.25" customHeight="1" x14ac:dyDescent="0.5">
      <c r="A2" s="147" t="s">
        <v>250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O2" s="10"/>
    </row>
    <row r="3" spans="1:15" ht="24" x14ac:dyDescent="0.5">
      <c r="A3" s="147" t="s">
        <v>480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O3" s="10"/>
    </row>
    <row r="4" spans="1:15" x14ac:dyDescent="0.5">
      <c r="A4" s="148" t="s">
        <v>435</v>
      </c>
      <c r="B4" s="148"/>
      <c r="C4" s="148"/>
      <c r="D4" s="144" t="str">
        <f>IFERROR(IF(M4="ชีววิทยา",VLOOKUP(J4,รายชื่อนิสิต!$A$2:$J$321,4,FALSE)," "),"  ")</f>
        <v xml:space="preserve"> </v>
      </c>
      <c r="E4" s="144"/>
      <c r="F4" s="144"/>
      <c r="G4" s="57"/>
      <c r="H4" s="149" t="s">
        <v>251</v>
      </c>
      <c r="I4" s="149"/>
      <c r="J4" s="158"/>
      <c r="K4" s="158"/>
      <c r="L4" s="73" t="s">
        <v>380</v>
      </c>
      <c r="M4" s="57" t="str">
        <f>IFERROR(VLOOKUP(J4,รายชื่อนิสิต!$A$2:$J$321,5,FALSE)," ")</f>
        <v xml:space="preserve"> </v>
      </c>
      <c r="O4" s="10"/>
    </row>
    <row r="5" spans="1:15" x14ac:dyDescent="0.5">
      <c r="A5" s="148" t="s">
        <v>436</v>
      </c>
      <c r="B5" s="148"/>
      <c r="C5" s="148"/>
      <c r="D5" s="12"/>
      <c r="E5" s="57" t="str">
        <f>IFERROR(IF(M4="ชีววิทยา","ปีการศึกษา 25"&amp;LEFT(J4,2)," ")," ")</f>
        <v xml:space="preserve"> </v>
      </c>
      <c r="F5" s="149" t="s">
        <v>381</v>
      </c>
      <c r="G5" s="149"/>
      <c r="H5" s="149"/>
      <c r="I5" s="144" t="str">
        <f>IFERROR(IF(M4="ชีววิทยา",VLOOKUP(J4,รายชื่อนิสิต!$A$2:$J$321,7,FALSE)," ")," ")</f>
        <v xml:space="preserve"> </v>
      </c>
      <c r="J5" s="144"/>
      <c r="K5" s="144"/>
      <c r="L5" s="144"/>
      <c r="M5" s="144"/>
      <c r="O5" s="10"/>
    </row>
    <row r="6" spans="1:15" ht="3.75" customHeight="1" x14ac:dyDescent="0.5">
      <c r="A6" s="13"/>
      <c r="B6" s="13"/>
      <c r="C6" s="13"/>
      <c r="D6" s="72"/>
      <c r="E6" s="72"/>
      <c r="F6" s="72"/>
      <c r="G6" s="57"/>
      <c r="H6" s="72"/>
      <c r="I6" s="72"/>
      <c r="J6" s="57"/>
      <c r="K6" s="57"/>
      <c r="L6" s="57"/>
      <c r="M6" s="57"/>
      <c r="O6" s="10"/>
    </row>
    <row r="7" spans="1:15" s="15" customFormat="1" ht="21.75" customHeight="1" x14ac:dyDescent="0.5">
      <c r="A7" s="150" t="s">
        <v>311</v>
      </c>
      <c r="B7" s="151"/>
      <c r="C7" s="151"/>
      <c r="D7" s="151"/>
      <c r="E7" s="152"/>
      <c r="F7" s="162" t="s">
        <v>313</v>
      </c>
      <c r="G7" s="14"/>
      <c r="H7" s="159" t="s">
        <v>314</v>
      </c>
      <c r="I7" s="159"/>
      <c r="J7" s="160" t="s">
        <v>306</v>
      </c>
      <c r="K7" s="160" t="s">
        <v>312</v>
      </c>
      <c r="L7" s="156" t="s">
        <v>307</v>
      </c>
      <c r="M7" s="159" t="s">
        <v>308</v>
      </c>
      <c r="O7" s="16"/>
    </row>
    <row r="8" spans="1:15" s="15" customFormat="1" x14ac:dyDescent="0.5">
      <c r="A8" s="153"/>
      <c r="B8" s="154"/>
      <c r="C8" s="154"/>
      <c r="D8" s="154"/>
      <c r="E8" s="155"/>
      <c r="F8" s="159"/>
      <c r="G8" s="17"/>
      <c r="H8" s="74" t="s">
        <v>309</v>
      </c>
      <c r="I8" s="74" t="s">
        <v>310</v>
      </c>
      <c r="J8" s="163"/>
      <c r="K8" s="161"/>
      <c r="L8" s="157"/>
      <c r="M8" s="159"/>
      <c r="O8" s="16"/>
    </row>
    <row r="9" spans="1:15" x14ac:dyDescent="0.5">
      <c r="A9" s="18" t="s">
        <v>729</v>
      </c>
      <c r="B9" s="19"/>
      <c r="C9" s="20"/>
      <c r="D9" s="21"/>
      <c r="E9" s="22"/>
      <c r="F9" s="23"/>
      <c r="G9" s="23">
        <f>G10+G42+G98</f>
        <v>0</v>
      </c>
      <c r="H9" s="23"/>
      <c r="I9" s="23"/>
      <c r="J9" s="23"/>
      <c r="K9" s="23"/>
      <c r="L9" s="23"/>
      <c r="M9" s="24" t="str">
        <f>IF(AND(M10="ครบ",M42="ครบ",M98="ครบ",M114="ครบ"),"ครบ","ไม่ครบ")</f>
        <v>ไม่ครบ</v>
      </c>
    </row>
    <row r="10" spans="1:15" x14ac:dyDescent="0.5">
      <c r="A10" s="26" t="s">
        <v>253</v>
      </c>
      <c r="B10" s="27"/>
      <c r="C10" s="28"/>
      <c r="D10" s="29"/>
      <c r="E10" s="30"/>
      <c r="F10" s="24">
        <f>G10</f>
        <v>0</v>
      </c>
      <c r="G10" s="24">
        <f>G11+G17+G26+G21+G37</f>
        <v>0</v>
      </c>
      <c r="H10" s="24"/>
      <c r="I10" s="24"/>
      <c r="J10" s="24"/>
      <c r="K10" s="24"/>
      <c r="L10" s="24"/>
      <c r="M10" s="24" t="str">
        <f>IF(AND(M11="ครบ",M17="ครบ",M26="ครบ",M21="ครบ",M37="ครบ"),"ครบ","ไม่ครบ")</f>
        <v>ไม่ครบ</v>
      </c>
    </row>
    <row r="11" spans="1:15" x14ac:dyDescent="0.5">
      <c r="A11" s="26"/>
      <c r="B11" s="27" t="s">
        <v>252</v>
      </c>
      <c r="C11" s="28"/>
      <c r="D11" s="29"/>
      <c r="E11" s="30"/>
      <c r="F11" s="24"/>
      <c r="G11" s="24">
        <f>SUM(G12+G14+G15+G16)</f>
        <v>0</v>
      </c>
      <c r="H11" s="24"/>
      <c r="I11" s="24"/>
      <c r="J11" s="24"/>
      <c r="K11" s="24"/>
      <c r="L11" s="24"/>
      <c r="M11" s="24" t="str">
        <f>IF((G11-N11)&gt;=0,"ครบ","ไม่ครบ")</f>
        <v>ไม่ครบ</v>
      </c>
      <c r="N11" s="9">
        <v>4</v>
      </c>
    </row>
    <row r="12" spans="1:15" ht="21.75" customHeight="1" x14ac:dyDescent="0.5">
      <c r="A12" s="26"/>
      <c r="B12" s="27"/>
      <c r="C12" s="64"/>
      <c r="D12" s="29" t="s">
        <v>35</v>
      </c>
      <c r="E12" s="30" t="str">
        <f>IFERROR(VLOOKUP(C12,'ข้อมูลใน regis ชีววิทยา'!$A$2:$G$79,3,FALSE)," ")</f>
        <v xml:space="preserve"> </v>
      </c>
      <c r="F12" s="31" t="str">
        <f>IFERROR(VLOOKUP(C12,'ข้อมูลใน regis ชีววิทยา'!$A$2:$G$79,5,FALSE)," ")</f>
        <v xml:space="preserve"> </v>
      </c>
      <c r="G12" s="24">
        <f t="shared" ref="G12" si="0">IF(K12&lt;&gt;"ไม่ศึกษา",LEFT(F12,1),0)</f>
        <v>0</v>
      </c>
      <c r="H12" s="24" t="str">
        <f>IFERROR(VLOOKUP(C12,'ข้อมูลใน regis ชีววิทยา'!$A$2:$G$79,6,FALSE)," ")</f>
        <v xml:space="preserve"> </v>
      </c>
      <c r="I12" s="24" t="str">
        <f>IFERROR(VLOOKUP(C12,'ข้อมูลใน regis ชีววิทยา'!$A$2:$G$79,7,FALSE)," ")</f>
        <v xml:space="preserve"> </v>
      </c>
      <c r="J12" s="24" t="str">
        <f>IFERROR(VLOOKUP(C12,'ข้อมูลใน regis ชีววิทยา'!$A$2:$G$79,4,FALSE),"  ")</f>
        <v xml:space="preserve">  </v>
      </c>
      <c r="K12" s="24" t="str">
        <f t="shared" ref="K12" si="1">IFERROR(IF(J12="A",4,IF(J12="B+",3.5,IF(J12="B",3,IF(J12="C+",2.5,IF(J12="C",2,IF(J12="D+",1.5,IF(J12="D",1,IF(J12="F",0,IF(J12="N","กำลังศึกษา",IF(J12="P","ผ่าน","ไม่ศึกษา")))))))))),"  ")</f>
        <v>ไม่ศึกษา</v>
      </c>
      <c r="L12" s="24" t="str">
        <f t="shared" ref="L12" si="2">IF(K12="ผ่าน","  ",IF(K12="ไม่ศึกษา","  ",IF(K12="กำลังศึกษา"," ",K12*G12)))</f>
        <v xml:space="preserve">  </v>
      </c>
      <c r="M12" s="24"/>
      <c r="N12" s="32"/>
    </row>
    <row r="13" spans="1:15" x14ac:dyDescent="0.5">
      <c r="A13" s="26"/>
      <c r="B13" s="27"/>
      <c r="C13" s="28" t="s">
        <v>136</v>
      </c>
      <c r="D13" s="29"/>
      <c r="E13" s="30"/>
      <c r="F13" s="24"/>
      <c r="G13" s="24"/>
      <c r="H13" s="24"/>
      <c r="I13" s="24"/>
      <c r="J13" s="24"/>
      <c r="K13" s="24"/>
      <c r="L13" s="24"/>
      <c r="M13" s="24"/>
    </row>
    <row r="14" spans="1:15" x14ac:dyDescent="0.5">
      <c r="A14" s="26"/>
      <c r="B14" s="27"/>
      <c r="C14" s="65"/>
      <c r="D14" s="29"/>
      <c r="E14" s="30" t="str">
        <f>IFERROR(VLOOKUP(C14,'ข้อมูลใน regis ชีววิทยา'!$A$2:$G$79,3,FALSE)," ")</f>
        <v xml:space="preserve"> </v>
      </c>
      <c r="F14" s="31" t="str">
        <f>IFERROR(VLOOKUP(C14,'ข้อมูลใน regis ชีววิทยา'!$A$2:$G$79,5,FALSE)," ")</f>
        <v xml:space="preserve"> </v>
      </c>
      <c r="G14" s="24">
        <f t="shared" ref="G14:G16" si="3">IF(K14&lt;&gt;"ไม่ศึกษา",LEFT(F14,1),0)</f>
        <v>0</v>
      </c>
      <c r="H14" s="24" t="str">
        <f>IFERROR(VLOOKUP(C14,'ข้อมูลใน regis ชีววิทยา'!$A$2:$G$79,6,FALSE)," ")</f>
        <v xml:space="preserve"> </v>
      </c>
      <c r="I14" s="24" t="str">
        <f>IFERROR(VLOOKUP(C14,'ข้อมูลใน regis ชีววิทยา'!$A$2:$G$79,7,FALSE)," ")</f>
        <v xml:space="preserve"> </v>
      </c>
      <c r="J14" s="24" t="str">
        <f>IFERROR(VLOOKUP(C14,'ข้อมูลใน regis ชีววิทยา'!$A$2:$G$79,4,FALSE),"  ")</f>
        <v xml:space="preserve">  </v>
      </c>
      <c r="K14" s="24" t="str">
        <f t="shared" ref="K14:K16" si="4">IFERROR(IF(J14="A",4,IF(J14="B+",3.5,IF(J14="B",3,IF(J14="C+",2.5,IF(J14="C",2,IF(J14="D+",1.5,IF(J14="D",1,IF(J14="F",0,IF(J14="N","กำลังศึกษา",IF(J14="P","ผ่าน","ไม่ศึกษา")))))))))),"  ")</f>
        <v>ไม่ศึกษา</v>
      </c>
      <c r="L14" s="24" t="str">
        <f t="shared" ref="L14:L16" si="5">IF(K14="ผ่าน","  ",IF(K14="ไม่ศึกษา","  ",IF(K14="กำลังศึกษา"," ",K14*G14)))</f>
        <v xml:space="preserve">  </v>
      </c>
      <c r="M14" s="24"/>
    </row>
    <row r="15" spans="1:15" x14ac:dyDescent="0.5">
      <c r="A15" s="26"/>
      <c r="B15" s="27"/>
      <c r="C15" s="65"/>
      <c r="D15" s="29"/>
      <c r="E15" s="30" t="str">
        <f>IFERROR(VLOOKUP(C15,'ข้อมูลใน regis ชีววิทยา'!$A$2:$G$79,3,FALSE)," ")</f>
        <v xml:space="preserve"> </v>
      </c>
      <c r="F15" s="31" t="str">
        <f>IFERROR(VLOOKUP(C15,'ข้อมูลใน regis ชีววิทยา'!$A$2:$G$79,5,FALSE)," ")</f>
        <v xml:space="preserve"> </v>
      </c>
      <c r="G15" s="24">
        <f t="shared" si="3"/>
        <v>0</v>
      </c>
      <c r="H15" s="24" t="str">
        <f>IFERROR(VLOOKUP(C15,'ข้อมูลใน regis ชีววิทยา'!$A$2:$G$79,6,FALSE)," ")</f>
        <v xml:space="preserve"> </v>
      </c>
      <c r="I15" s="24" t="str">
        <f>IFERROR(VLOOKUP(C15,'ข้อมูลใน regis ชีววิทยา'!$A$2:$G$79,7,FALSE)," ")</f>
        <v xml:space="preserve"> </v>
      </c>
      <c r="J15" s="24" t="str">
        <f>IFERROR(VLOOKUP(C15,'ข้อมูลใน regis ชีววิทยา'!$A$2:$G$79,4,FALSE),"  ")</f>
        <v xml:space="preserve">  </v>
      </c>
      <c r="K15" s="24" t="str">
        <f t="shared" si="4"/>
        <v>ไม่ศึกษา</v>
      </c>
      <c r="L15" s="24" t="str">
        <f t="shared" si="5"/>
        <v xml:space="preserve">  </v>
      </c>
      <c r="M15" s="24"/>
    </row>
    <row r="16" spans="1:15" x14ac:dyDescent="0.5">
      <c r="A16" s="26"/>
      <c r="B16" s="27"/>
      <c r="C16" s="65"/>
      <c r="D16" s="29"/>
      <c r="E16" s="30" t="str">
        <f>IFERROR(VLOOKUP(C16,'ข้อมูลใน regis ชีววิทยา'!$A$2:$G$79,3,FALSE)," ")</f>
        <v xml:space="preserve"> </v>
      </c>
      <c r="F16" s="31" t="str">
        <f>IFERROR(VLOOKUP(C16,'ข้อมูลใน regis ชีววิทยา'!$A$2:$G$79,5,FALSE)," ")</f>
        <v xml:space="preserve"> </v>
      </c>
      <c r="G16" s="24">
        <f t="shared" si="3"/>
        <v>0</v>
      </c>
      <c r="H16" s="24" t="str">
        <f>IFERROR(VLOOKUP(C16,'ข้อมูลใน regis ชีววิทยา'!$A$2:$G$79,6,FALSE)," ")</f>
        <v xml:space="preserve"> </v>
      </c>
      <c r="I16" s="24" t="str">
        <f>IFERROR(VLOOKUP(C16,'ข้อมูลใน regis ชีววิทยา'!$A$2:$G$79,7,FALSE)," ")</f>
        <v xml:space="preserve"> </v>
      </c>
      <c r="J16" s="24" t="str">
        <f>IFERROR(VLOOKUP(C16,'ข้อมูลใน regis ชีววิทยา'!$A$2:$G$79,4,FALSE),"  ")</f>
        <v xml:space="preserve">  </v>
      </c>
      <c r="K16" s="24" t="str">
        <f t="shared" si="4"/>
        <v>ไม่ศึกษา</v>
      </c>
      <c r="L16" s="24" t="str">
        <f t="shared" si="5"/>
        <v xml:space="preserve">  </v>
      </c>
      <c r="M16" s="24"/>
    </row>
    <row r="17" spans="1:14" x14ac:dyDescent="0.5">
      <c r="A17" s="26"/>
      <c r="B17" s="27" t="s">
        <v>254</v>
      </c>
      <c r="C17" s="28"/>
      <c r="D17" s="29"/>
      <c r="E17" s="30"/>
      <c r="F17" s="24"/>
      <c r="G17" s="24">
        <f>G19+G20</f>
        <v>0</v>
      </c>
      <c r="H17" s="24"/>
      <c r="I17" s="24"/>
      <c r="J17" s="24"/>
      <c r="K17" s="24"/>
      <c r="L17" s="24"/>
      <c r="M17" s="24" t="str">
        <f>IF((G17-N17)&gt;=0,"ครบ","ไม่ครบ")</f>
        <v>ไม่ครบ</v>
      </c>
      <c r="N17" s="9">
        <v>3</v>
      </c>
    </row>
    <row r="18" spans="1:14" x14ac:dyDescent="0.5">
      <c r="A18" s="26"/>
      <c r="B18" s="27"/>
      <c r="C18" s="28" t="s">
        <v>137</v>
      </c>
      <c r="D18" s="29"/>
      <c r="E18" s="30"/>
      <c r="F18" s="24"/>
      <c r="G18" s="24"/>
      <c r="H18" s="24"/>
      <c r="I18" s="24"/>
      <c r="J18" s="24"/>
      <c r="K18" s="24"/>
      <c r="L18" s="24"/>
      <c r="M18" s="24"/>
    </row>
    <row r="19" spans="1:14" x14ac:dyDescent="0.5">
      <c r="A19" s="26"/>
      <c r="B19" s="27"/>
      <c r="C19" s="65"/>
      <c r="D19" s="33"/>
      <c r="E19" s="30" t="str">
        <f>IFERROR(VLOOKUP(C19,'ข้อมูลใน regis ชีววิทยา'!$A$2:$G$79,3,FALSE)," ")</f>
        <v xml:space="preserve"> </v>
      </c>
      <c r="F19" s="31" t="str">
        <f>IFERROR(VLOOKUP(C19,'ข้อมูลใน regis ชีววิทยา'!$A$2:$G$79,5,FALSE)," ")</f>
        <v xml:space="preserve"> </v>
      </c>
      <c r="G19" s="24">
        <f t="shared" ref="G19:G20" si="6">IF(K19&lt;&gt;"ไม่ศึกษา",LEFT(F19,1),0)</f>
        <v>0</v>
      </c>
      <c r="H19" s="24" t="str">
        <f>IFERROR(VLOOKUP(C19,'ข้อมูลใน regis ชีววิทยา'!$A$2:$G$79,6,FALSE)," ")</f>
        <v xml:space="preserve"> </v>
      </c>
      <c r="I19" s="24" t="str">
        <f>IFERROR(VLOOKUP(C19,'ข้อมูลใน regis ชีววิทยา'!$A$2:$G$79,7,FALSE)," ")</f>
        <v xml:space="preserve"> </v>
      </c>
      <c r="J19" s="24" t="str">
        <f>IFERROR(VLOOKUP(C19,'ข้อมูลใน regis ชีววิทยา'!$A$2:$G$79,4,FALSE),"  ")</f>
        <v xml:space="preserve">  </v>
      </c>
      <c r="K19" s="24" t="str">
        <f t="shared" ref="K19:K20" si="7">IFERROR(IF(J19="A",4,IF(J19="B+",3.5,IF(J19="B",3,IF(J19="C+",2.5,IF(J19="C",2,IF(J19="D+",1.5,IF(J19="D",1,IF(J19="F",0,IF(J19="N","กำลังศึกษา",IF(J19="P","ผ่าน","ไม่ศึกษา")))))))))),"  ")</f>
        <v>ไม่ศึกษา</v>
      </c>
      <c r="L19" s="24" t="str">
        <f t="shared" ref="L19:L20" si="8">IF(K19="ผ่าน","  ",IF(K19="ไม่ศึกษา","  ",IF(K19="กำลังศึกษา"," ",K19*G19)))</f>
        <v xml:space="preserve">  </v>
      </c>
      <c r="M19" s="24"/>
    </row>
    <row r="20" spans="1:14" x14ac:dyDescent="0.5">
      <c r="A20" s="26"/>
      <c r="B20" s="27"/>
      <c r="C20" s="65"/>
      <c r="D20" s="33"/>
      <c r="E20" s="30" t="str">
        <f>IFERROR(VLOOKUP(C20,'ข้อมูลใน regis ชีววิทยา'!$A$2:$G$79,3,FALSE)," ")</f>
        <v xml:space="preserve"> </v>
      </c>
      <c r="F20" s="31" t="str">
        <f>IFERROR(VLOOKUP(C20,'ข้อมูลใน regis ชีววิทยา'!$A$2:$G$79,5,FALSE)," ")</f>
        <v xml:space="preserve"> </v>
      </c>
      <c r="G20" s="24">
        <f t="shared" si="6"/>
        <v>0</v>
      </c>
      <c r="H20" s="24" t="str">
        <f>IFERROR(VLOOKUP(C20,'ข้อมูลใน regis ชีววิทยา'!$A$2:$G$79,6,FALSE)," ")</f>
        <v xml:space="preserve"> </v>
      </c>
      <c r="I20" s="24" t="str">
        <f>IFERROR(VLOOKUP(C20,'ข้อมูลใน regis ชีววิทยา'!$A$2:$G$79,7,FALSE)," ")</f>
        <v xml:space="preserve"> </v>
      </c>
      <c r="J20" s="24" t="str">
        <f>IFERROR(VLOOKUP(C20,'ข้อมูลใน regis ชีววิทยา'!$A$2:$G$79,4,FALSE),"  ")</f>
        <v xml:space="preserve">  </v>
      </c>
      <c r="K20" s="24" t="str">
        <f t="shared" si="7"/>
        <v>ไม่ศึกษา</v>
      </c>
      <c r="L20" s="24" t="str">
        <f t="shared" si="8"/>
        <v xml:space="preserve">  </v>
      </c>
      <c r="M20" s="24"/>
    </row>
    <row r="21" spans="1:14" x14ac:dyDescent="0.5">
      <c r="A21" s="26"/>
      <c r="B21" s="27" t="s">
        <v>731</v>
      </c>
      <c r="C21" s="28"/>
      <c r="D21" s="29"/>
      <c r="E21" s="30"/>
      <c r="F21" s="24"/>
      <c r="G21" s="24">
        <f>G22+G24+G25</f>
        <v>0</v>
      </c>
      <c r="H21" s="24"/>
      <c r="I21" s="24"/>
      <c r="J21" s="24"/>
      <c r="K21" s="24"/>
      <c r="L21" s="24"/>
      <c r="M21" s="24" t="str">
        <f>IF((G21-N21)&gt;=0,"ครบ","ไม่ครบ")</f>
        <v>ไม่ครบ</v>
      </c>
      <c r="N21" s="9">
        <v>5</v>
      </c>
    </row>
    <row r="22" spans="1:14" x14ac:dyDescent="0.5">
      <c r="A22" s="26"/>
      <c r="B22" s="27"/>
      <c r="C22" s="65" t="s">
        <v>732</v>
      </c>
      <c r="D22" s="29" t="s">
        <v>43</v>
      </c>
      <c r="E22" s="30" t="str">
        <f>IFERROR(VLOOKUP(C22,'ข้อมูลใน regis ชีววิทยา'!$A$2:$G$79,3,FALSE)," ")</f>
        <v xml:space="preserve"> </v>
      </c>
      <c r="F22" s="31" t="str">
        <f>IFERROR(VLOOKUP(C22,'ข้อมูลใน regis ชีววิทยา'!$A$2:$G$79,5,FALSE)," ")</f>
        <v xml:space="preserve"> </v>
      </c>
      <c r="G22" s="24">
        <f t="shared" ref="G22" si="9">IF(K22&lt;&gt;"ไม่ศึกษา",LEFT(F22,1),0)</f>
        <v>0</v>
      </c>
      <c r="H22" s="24" t="str">
        <f>IFERROR(VLOOKUP(C22,'ข้อมูลใน regis ชีววิทยา'!$A$2:$G$79,6,FALSE)," ")</f>
        <v xml:space="preserve"> </v>
      </c>
      <c r="I22" s="24" t="str">
        <f>IFERROR(VLOOKUP(C22,'ข้อมูลใน regis ชีววิทยา'!$A$2:$G$79,7,FALSE)," ")</f>
        <v xml:space="preserve"> </v>
      </c>
      <c r="J22" s="24" t="str">
        <f>IFERROR(VLOOKUP(C22,'ข้อมูลใน regis ชีววิทยา'!$A$2:$G$79,4,FALSE),"  ")</f>
        <v xml:space="preserve">  </v>
      </c>
      <c r="K22" s="24" t="str">
        <f t="shared" ref="K22" si="10">IFERROR(IF(J22="A",4,IF(J22="B+",3.5,IF(J22="B",3,IF(J22="C+",2.5,IF(J22="C",2,IF(J22="D+",1.5,IF(J22="D",1,IF(J22="F",0,IF(J22="N","กำลังศึกษา",IF(J22="P","ผ่าน","ไม่ศึกษา")))))))))),"  ")</f>
        <v>ไม่ศึกษา</v>
      </c>
      <c r="L22" s="24" t="str">
        <f t="shared" ref="L22" si="11">IF(K22="ผ่าน","  ",IF(K22="ไม่ศึกษา","  ",IF(K22="กำลังศึกษา"," ",K22*G22)))</f>
        <v xml:space="preserve">  </v>
      </c>
      <c r="M22" s="24"/>
    </row>
    <row r="23" spans="1:14" x14ac:dyDescent="0.5">
      <c r="A23" s="26"/>
      <c r="B23" s="27"/>
      <c r="C23" s="28" t="s">
        <v>51</v>
      </c>
      <c r="D23" s="29"/>
      <c r="E23" s="30"/>
      <c r="F23" s="24"/>
      <c r="G23" s="24"/>
      <c r="H23" s="24"/>
      <c r="I23" s="24"/>
      <c r="J23" s="24"/>
      <c r="K23" s="24"/>
      <c r="L23" s="24"/>
      <c r="M23" s="24"/>
    </row>
    <row r="24" spans="1:14" x14ac:dyDescent="0.5">
      <c r="A24" s="26"/>
      <c r="B24" s="27"/>
      <c r="C24" s="65"/>
      <c r="D24" s="33"/>
      <c r="E24" s="30" t="str">
        <f>IFERROR(VLOOKUP(C24,'ข้อมูลใน regis ชีววิทยา'!$A$2:$G$79,3,FALSE)," ")</f>
        <v xml:space="preserve"> </v>
      </c>
      <c r="F24" s="31" t="str">
        <f>IFERROR(VLOOKUP(C24,'ข้อมูลใน regis ชีววิทยา'!$A$2:$G$79,5,FALSE)," ")</f>
        <v xml:space="preserve"> </v>
      </c>
      <c r="G24" s="24">
        <f t="shared" ref="G24" si="12">IF(K24&lt;&gt;"ไม่ศึกษา",LEFT(F24,1),0)</f>
        <v>0</v>
      </c>
      <c r="H24" s="24" t="str">
        <f>IFERROR(VLOOKUP(C24,'ข้อมูลใน regis ชีววิทยา'!$A$2:$G$79,6,FALSE)," ")</f>
        <v xml:space="preserve"> </v>
      </c>
      <c r="I24" s="24" t="str">
        <f>IFERROR(VLOOKUP(C24,'ข้อมูลใน regis ชีววิทยา'!$A$2:$G$79,7,FALSE)," ")</f>
        <v xml:space="preserve"> </v>
      </c>
      <c r="J24" s="24" t="str">
        <f>IFERROR(VLOOKUP(C24,'ข้อมูลใน regis ชีววิทยา'!$A$2:$G$79,4,FALSE),"  ")</f>
        <v xml:space="preserve">  </v>
      </c>
      <c r="K24" s="24" t="str">
        <f t="shared" ref="K24:K25" si="13">IFERROR(IF(J24="A",4,IF(J24="B+",3.5,IF(J24="B",3,IF(J24="C+",2.5,IF(J24="C",2,IF(J24="D+",1.5,IF(J24="D",1,IF(J24="F",0,IF(J24="N","กำลังศึกษา","ไม่ศึกษา"))))))))),"  ")</f>
        <v>ไม่ศึกษา</v>
      </c>
      <c r="L24" s="24" t="str">
        <f>IF(K24="ไม่ศึกษา","  ",IF(K24="กำลังศึกษา"," ",K24*G24))</f>
        <v xml:space="preserve">  </v>
      </c>
      <c r="M24" s="24"/>
    </row>
    <row r="25" spans="1:14" x14ac:dyDescent="0.5">
      <c r="A25" s="26"/>
      <c r="B25" s="27"/>
      <c r="C25" s="65"/>
      <c r="D25" s="33"/>
      <c r="E25" s="30" t="str">
        <f>IFERROR(VLOOKUP(C25,'ข้อมูลใน regis ชีววิทยา'!$A$2:$G$79,3,FALSE)," ")</f>
        <v xml:space="preserve"> </v>
      </c>
      <c r="F25" s="31" t="str">
        <f>IFERROR(VLOOKUP(C25,'ข้อมูลใน regis ชีววิทยา'!$A$2:$G$79,5,FALSE)," ")</f>
        <v xml:space="preserve"> </v>
      </c>
      <c r="G25" s="24">
        <f t="shared" ref="G25" si="14">IF(K25&lt;&gt;"ไม่ศึกษา",LEFT(F25,1),0)</f>
        <v>0</v>
      </c>
      <c r="H25" s="24" t="str">
        <f>IFERROR(VLOOKUP(C25,'ข้อมูลใน regis ชีววิทยา'!$A$2:$G$79,6,FALSE)," ")</f>
        <v xml:space="preserve"> </v>
      </c>
      <c r="I25" s="24" t="str">
        <f>IFERROR(VLOOKUP(C25,'ข้อมูลใน regis ชีววิทยา'!$A$2:$G$79,7,FALSE)," ")</f>
        <v xml:space="preserve"> </v>
      </c>
      <c r="J25" s="24" t="str">
        <f>IFERROR(VLOOKUP(C25,'ข้อมูลใน regis ชีววิทยา'!$A$2:$G$79,4,FALSE),"  ")</f>
        <v xml:space="preserve">  </v>
      </c>
      <c r="K25" s="24" t="str">
        <f t="shared" si="13"/>
        <v>ไม่ศึกษา</v>
      </c>
      <c r="L25" s="24" t="str">
        <f t="shared" ref="L25" si="15">IF(K25="ไม่ศึกษา","  ",IF(K25="กำลังศึกษา"," ",K25*G25))</f>
        <v xml:space="preserve">  </v>
      </c>
      <c r="M25" s="24"/>
    </row>
    <row r="26" spans="1:14" x14ac:dyDescent="0.5">
      <c r="A26" s="26"/>
      <c r="B26" s="27" t="s">
        <v>746</v>
      </c>
      <c r="C26" s="28"/>
      <c r="D26" s="29"/>
      <c r="E26" s="30"/>
      <c r="F26" s="24"/>
      <c r="G26" s="24">
        <f>SUM(G27+G29+G30+G31+G32+G33+G35+G36)</f>
        <v>0</v>
      </c>
      <c r="H26" s="24"/>
      <c r="I26" s="24"/>
      <c r="J26" s="24"/>
      <c r="K26" s="24"/>
      <c r="L26" s="24"/>
      <c r="M26" s="24" t="str">
        <f>IF((G26-N26)&gt;=0,"ครบ","ไม่ครบ")</f>
        <v>ไม่ครบ</v>
      </c>
      <c r="N26" s="9">
        <v>13</v>
      </c>
    </row>
    <row r="27" spans="1:14" x14ac:dyDescent="0.5">
      <c r="A27" s="26"/>
      <c r="B27" s="27"/>
      <c r="C27" s="65" t="s">
        <v>733</v>
      </c>
      <c r="D27" s="29" t="s">
        <v>38</v>
      </c>
      <c r="E27" s="30" t="str">
        <f>IFERROR(VLOOKUP(C27,'ข้อมูลใน regis ชีววิทยา'!$A$2:$G$79,3,FALSE)," ")</f>
        <v xml:space="preserve"> </v>
      </c>
      <c r="F27" s="31" t="str">
        <f>IFERROR(VLOOKUP(C27,'ข้อมูลใน regis ชีววิทยา'!$A$2:$G$79,5,FALSE)," ")</f>
        <v xml:space="preserve"> </v>
      </c>
      <c r="G27" s="24">
        <f t="shared" ref="G27" si="16">IF(K27&lt;&gt;"ไม่ศึกษา",LEFT(F27,1),0)</f>
        <v>0</v>
      </c>
      <c r="H27" s="24" t="str">
        <f>IFERROR(VLOOKUP(C27,'ข้อมูลใน regis ชีววิทยา'!$A$2:$G$79,6,FALSE)," ")</f>
        <v xml:space="preserve"> </v>
      </c>
      <c r="I27" s="24" t="str">
        <f>IFERROR(VLOOKUP(C27,'ข้อมูลใน regis ชีววิทยา'!$A$2:$G$79,7,FALSE)," ")</f>
        <v xml:space="preserve"> </v>
      </c>
      <c r="J27" s="24" t="str">
        <f>IFERROR(VLOOKUP(C27,'ข้อมูลใน regis ชีววิทยา'!$A$2:$G$79,4,FALSE),"  ")</f>
        <v xml:space="preserve">  </v>
      </c>
      <c r="K27" s="24" t="str">
        <f t="shared" ref="K27" si="17">IFERROR(IF(J27="A",4,IF(J27="B+",3.5,IF(J27="B",3,IF(J27="C+",2.5,IF(J27="C",2,IF(J27="D+",1.5,IF(J27="D",1,IF(J27="F",0,IF(J27="N","กำลังศึกษา",IF(J27="P","ผ่าน","ไม่ศึกษา")))))))))),"  ")</f>
        <v>ไม่ศึกษา</v>
      </c>
      <c r="L27" s="24" t="str">
        <f t="shared" ref="L27" si="18">IF(K27="ผ่าน","  ",IF(K27="ไม่ศึกษา","  ",IF(K27="กำลังศึกษา"," ",K27*G27)))</f>
        <v xml:space="preserve">  </v>
      </c>
      <c r="M27" s="24"/>
    </row>
    <row r="28" spans="1:14" x14ac:dyDescent="0.5">
      <c r="A28" s="26"/>
      <c r="B28" s="27"/>
      <c r="C28" s="28"/>
      <c r="D28" s="29" t="s">
        <v>40</v>
      </c>
      <c r="E28" s="30" t="str">
        <f>D28</f>
        <v>วิชาภาษาต่างประเทศ 1 ภาษา</v>
      </c>
      <c r="F28" s="24" t="s">
        <v>139</v>
      </c>
      <c r="G28" s="24"/>
      <c r="H28" s="24"/>
      <c r="I28" s="24"/>
      <c r="J28" s="24"/>
      <c r="K28" s="24"/>
      <c r="L28" s="24"/>
      <c r="M28" s="24"/>
    </row>
    <row r="29" spans="1:14" x14ac:dyDescent="0.5">
      <c r="A29" s="26"/>
      <c r="B29" s="27"/>
      <c r="C29" s="65"/>
      <c r="D29" s="33"/>
      <c r="E29" s="30" t="str">
        <f>IFERROR(VLOOKUP(C29,'ข้อมูลใน regis ชีววิทยา'!$A$2:$G$79,3,FALSE)," ")</f>
        <v xml:space="preserve"> </v>
      </c>
      <c r="F29" s="31" t="str">
        <f>IFERROR(VLOOKUP(C29,'ข้อมูลใน regis ชีววิทยา'!$A$2:$G$79,5,FALSE)," ")</f>
        <v xml:space="preserve"> </v>
      </c>
      <c r="G29" s="24">
        <f t="shared" ref="G29" si="19">IF(K29&lt;&gt;"ไม่ศึกษา",LEFT(F29,1),0)</f>
        <v>0</v>
      </c>
      <c r="H29" s="24" t="str">
        <f>IFERROR(VLOOKUP(C29,'ข้อมูลใน regis ชีววิทยา'!$A$2:$G$79,6,FALSE)," ")</f>
        <v xml:space="preserve"> </v>
      </c>
      <c r="I29" s="24" t="str">
        <f>IFERROR(VLOOKUP(C29,'ข้อมูลใน regis ชีววิทยา'!$A$2:$G$79,7,FALSE)," ")</f>
        <v xml:space="preserve"> </v>
      </c>
      <c r="J29" s="24" t="str">
        <f>IFERROR(VLOOKUP(C29,'ข้อมูลใน regis ชีววิทยา'!$A$2:$G$79,4,FALSE),"  ")</f>
        <v xml:space="preserve">  </v>
      </c>
      <c r="K29" s="24" t="str">
        <f>IFERROR(IF(J29="A",4,IF(J29="B+",3.5,IF(J29="B",3,IF(J29="C+",2.5,IF(J29="C",2,IF(J29="D+",1.5,IF(J29="D",1,IF(J29="F",0,IF(J29="N","กำลังศึกษา",IF(J29="P","ผ่าน","ไม่ศึกษา")))))))))),"  ")</f>
        <v>ไม่ศึกษา</v>
      </c>
      <c r="L29" s="24" t="str">
        <f t="shared" ref="L29" si="20">IF(K29="ผ่าน","  ",IF(K29="ไม่ศึกษา","  ",IF(K29="กำลังศึกษา"," ",K29*G29)))</f>
        <v xml:space="preserve">  </v>
      </c>
      <c r="M29" s="24"/>
    </row>
    <row r="30" spans="1:14" x14ac:dyDescent="0.5">
      <c r="A30" s="26"/>
      <c r="B30" s="27"/>
      <c r="C30" s="65"/>
      <c r="D30" s="33"/>
      <c r="E30" s="30" t="str">
        <f>IFERROR(VLOOKUP(C30,'ข้อมูลใน regis ชีววิทยา'!$A$2:$G$79,3,FALSE)," ")</f>
        <v xml:space="preserve"> </v>
      </c>
      <c r="F30" s="31" t="str">
        <f>IFERROR(VLOOKUP(C30,'ข้อมูลใน regis ชีววิทยา'!$A$2:$G$79,5,FALSE)," ")</f>
        <v xml:space="preserve"> </v>
      </c>
      <c r="G30" s="24">
        <f t="shared" ref="G30:G33" si="21">IF(K30&lt;&gt;"ไม่ศึกษา",LEFT(F30,1),0)</f>
        <v>0</v>
      </c>
      <c r="H30" s="24" t="str">
        <f>IFERROR(VLOOKUP(C30,'ข้อมูลใน regis ชีววิทยา'!$A$2:$G$79,6,FALSE)," ")</f>
        <v xml:space="preserve"> </v>
      </c>
      <c r="I30" s="24" t="str">
        <f>IFERROR(VLOOKUP(C30,'ข้อมูลใน regis ชีววิทยา'!$A$2:$G$79,7,FALSE)," ")</f>
        <v xml:space="preserve"> </v>
      </c>
      <c r="J30" s="24" t="str">
        <f>IFERROR(VLOOKUP(C30,'ข้อมูลใน regis ชีววิทยา'!$A$2:$G$79,4,FALSE),"  ")</f>
        <v xml:space="preserve">  </v>
      </c>
      <c r="K30" s="24" t="str">
        <f t="shared" ref="K30:K33" si="22">IFERROR(IF(J30="A",4,IF(J30="B+",3.5,IF(J30="B",3,IF(J30="C+",2.5,IF(J30="C",2,IF(J30="D+",1.5,IF(J30="D",1,IF(J30="F",0,IF(J30="N","กำลังศึกษา",IF(J30="P","ผ่าน","ไม่ศึกษา")))))))))),"  ")</f>
        <v>ไม่ศึกษา</v>
      </c>
      <c r="L30" s="24" t="str">
        <f t="shared" ref="L30:L33" si="23">IF(K30="ผ่าน","  ",IF(K30="ไม่ศึกษา","  ",IF(K30="กำลังศึกษา"," ",K30*G30)))</f>
        <v xml:space="preserve">  </v>
      </c>
      <c r="M30" s="24"/>
    </row>
    <row r="31" spans="1:14" x14ac:dyDescent="0.5">
      <c r="A31" s="26"/>
      <c r="B31" s="27"/>
      <c r="C31" s="65"/>
      <c r="D31" s="33"/>
      <c r="E31" s="30" t="str">
        <f>IFERROR(VLOOKUP(C31,'ข้อมูลใน regis ชีววิทยา'!$A$2:$G$79,3,FALSE)," ")</f>
        <v xml:space="preserve"> </v>
      </c>
      <c r="F31" s="31" t="str">
        <f>IFERROR(VLOOKUP(C31,'ข้อมูลใน regis ชีววิทยา'!$A$2:$G$79,5,FALSE)," ")</f>
        <v xml:space="preserve"> </v>
      </c>
      <c r="G31" s="24">
        <f t="shared" si="21"/>
        <v>0</v>
      </c>
      <c r="H31" s="24" t="str">
        <f>IFERROR(VLOOKUP(C31,'ข้อมูลใน regis ชีววิทยา'!$A$2:$G$79,6,FALSE)," ")</f>
        <v xml:space="preserve"> </v>
      </c>
      <c r="I31" s="24" t="str">
        <f>IFERROR(VLOOKUP(C31,'ข้อมูลใน regis ชีววิทยา'!$A$2:$G$79,7,FALSE)," ")</f>
        <v xml:space="preserve"> </v>
      </c>
      <c r="J31" s="24" t="str">
        <f>IFERROR(VLOOKUP(C31,'ข้อมูลใน regis ชีววิทยา'!$A$2:$G$79,4,FALSE),"  ")</f>
        <v xml:space="preserve">  </v>
      </c>
      <c r="K31" s="24" t="str">
        <f t="shared" si="22"/>
        <v>ไม่ศึกษา</v>
      </c>
      <c r="L31" s="24" t="str">
        <f t="shared" si="23"/>
        <v xml:space="preserve">  </v>
      </c>
      <c r="M31" s="24"/>
    </row>
    <row r="32" spans="1:14" x14ac:dyDescent="0.5">
      <c r="A32" s="26"/>
      <c r="B32" s="27"/>
      <c r="C32" s="65"/>
      <c r="D32" s="33"/>
      <c r="E32" s="30" t="str">
        <f>IFERROR(VLOOKUP(C32,'ข้อมูลใน regis ชีววิทยา'!$A$2:$G$79,3,FALSE)," ")</f>
        <v xml:space="preserve"> </v>
      </c>
      <c r="F32" s="31" t="str">
        <f>IFERROR(VLOOKUP(C32,'ข้อมูลใน regis ชีววิทยา'!$A$2:$G$79,5,FALSE)," ")</f>
        <v xml:space="preserve"> </v>
      </c>
      <c r="G32" s="24">
        <f t="shared" si="21"/>
        <v>0</v>
      </c>
      <c r="H32" s="24" t="str">
        <f>IFERROR(VLOOKUP(C32,'ข้อมูลใน regis ชีววิทยา'!$A$2:$G$79,6,FALSE)," ")</f>
        <v xml:space="preserve"> </v>
      </c>
      <c r="I32" s="24" t="str">
        <f>IFERROR(VLOOKUP(C32,'ข้อมูลใน regis ชีววิทยา'!$A$2:$G$79,7,FALSE)," ")</f>
        <v xml:space="preserve"> </v>
      </c>
      <c r="J32" s="24" t="str">
        <f>IFERROR(VLOOKUP(C32,'ข้อมูลใน regis ชีววิทยา'!$A$2:$G$79,4,FALSE),"  ")</f>
        <v xml:space="preserve">  </v>
      </c>
      <c r="K32" s="24" t="str">
        <f t="shared" si="22"/>
        <v>ไม่ศึกษา</v>
      </c>
      <c r="L32" s="24" t="str">
        <f t="shared" si="23"/>
        <v xml:space="preserve">  </v>
      </c>
      <c r="M32" s="24"/>
    </row>
    <row r="33" spans="1:14" x14ac:dyDescent="0.5">
      <c r="A33" s="26"/>
      <c r="B33" s="27"/>
      <c r="C33" s="65"/>
      <c r="D33" s="29"/>
      <c r="E33" s="30" t="str">
        <f>IFERROR(VLOOKUP(C33,'ข้อมูลใน regis ชีววิทยา'!$A$2:$G$79,3,FALSE)," ")</f>
        <v xml:space="preserve"> </v>
      </c>
      <c r="F33" s="31" t="str">
        <f>IFERROR(VLOOKUP(C33,'ข้อมูลใน regis ชีววิทยา'!$A$2:$G$79,5,FALSE)," ")</f>
        <v xml:space="preserve"> </v>
      </c>
      <c r="G33" s="24">
        <f t="shared" si="21"/>
        <v>0</v>
      </c>
      <c r="H33" s="24" t="str">
        <f>IFERROR(VLOOKUP(C33,'ข้อมูลใน regis ชีววิทยา'!$A$2:$G$79,6,FALSE)," ")</f>
        <v xml:space="preserve"> </v>
      </c>
      <c r="I33" s="24" t="str">
        <f>IFERROR(VLOOKUP(C33,'ข้อมูลใน regis ชีววิทยา'!$A$2:$G$79,7,FALSE)," ")</f>
        <v xml:space="preserve"> </v>
      </c>
      <c r="J33" s="24" t="str">
        <f>IFERROR(VLOOKUP(C33,'ข้อมูลใน regis ชีววิทยา'!$A$2:$G$79,4,FALSE),"  ")</f>
        <v xml:space="preserve">  </v>
      </c>
      <c r="K33" s="24" t="str">
        <f t="shared" si="22"/>
        <v>ไม่ศึกษา</v>
      </c>
      <c r="L33" s="24" t="str">
        <f t="shared" si="23"/>
        <v xml:space="preserve">  </v>
      </c>
      <c r="M33" s="24"/>
    </row>
    <row r="34" spans="1:14" x14ac:dyDescent="0.5">
      <c r="A34" s="26"/>
      <c r="B34" s="27"/>
      <c r="C34" s="28"/>
      <c r="D34" s="29" t="s">
        <v>41</v>
      </c>
      <c r="E34" s="30" t="str">
        <f>D34</f>
        <v xml:space="preserve">วิชาสารสนเทศ/คอมพิวเตอร์ </v>
      </c>
      <c r="F34" s="24" t="s">
        <v>140</v>
      </c>
      <c r="G34" s="24"/>
      <c r="H34" s="24"/>
      <c r="I34" s="24"/>
      <c r="J34" s="24"/>
      <c r="K34" s="24"/>
      <c r="L34" s="24"/>
      <c r="M34" s="24"/>
    </row>
    <row r="35" spans="1:14" x14ac:dyDescent="0.5">
      <c r="A35" s="26"/>
      <c r="B35" s="27"/>
      <c r="C35" s="65"/>
      <c r="D35" s="33"/>
      <c r="E35" s="30" t="str">
        <f>IFERROR(VLOOKUP(C35,'ข้อมูลใน regis ชีววิทยา'!$A$2:$G$79,3,FALSE)," ")</f>
        <v xml:space="preserve"> </v>
      </c>
      <c r="F35" s="31" t="str">
        <f>IFERROR(VLOOKUP(C35,'ข้อมูลใน regis ชีววิทยา'!$A$2:$G$79,5,FALSE)," ")</f>
        <v xml:space="preserve"> </v>
      </c>
      <c r="G35" s="24">
        <f t="shared" ref="G35:G36" si="24">IF(K35&lt;&gt;"ไม่ศึกษา",LEFT(F35,1),0)</f>
        <v>0</v>
      </c>
      <c r="H35" s="24" t="str">
        <f>IFERROR(VLOOKUP(C35,'ข้อมูลใน regis ชีววิทยา'!$A$2:$G$79,6,FALSE)," ")</f>
        <v xml:space="preserve"> </v>
      </c>
      <c r="I35" s="24" t="str">
        <f>IFERROR(VLOOKUP(C35,'ข้อมูลใน regis ชีววิทยา'!$A$2:$G$79,7,FALSE)," ")</f>
        <v xml:space="preserve"> </v>
      </c>
      <c r="J35" s="24" t="str">
        <f>IFERROR(VLOOKUP(C35,'ข้อมูลใน regis ชีววิทยา'!$A$2:$G$79,4,FALSE),"  ")</f>
        <v xml:space="preserve">  </v>
      </c>
      <c r="K35" s="24" t="str">
        <f t="shared" ref="K35:K36" si="25">IFERROR(IF(J35="A",4,IF(J35="B+",3.5,IF(J35="B",3,IF(J35="C+",2.5,IF(J35="C",2,IF(J35="D+",1.5,IF(J35="D",1,IF(J35="F",0,IF(J35="N","กำลังศึกษา",IF(J35="P","ผ่าน","ไม่ศึกษา")))))))))),"  ")</f>
        <v>ไม่ศึกษา</v>
      </c>
      <c r="L35" s="24" t="str">
        <f t="shared" ref="L35:L36" si="26">IF(K35="ผ่าน","  ",IF(K35="ไม่ศึกษา","  ",IF(K35="กำลังศึกษา"," ",K35*G35)))</f>
        <v xml:space="preserve">  </v>
      </c>
      <c r="M35" s="24"/>
    </row>
    <row r="36" spans="1:14" x14ac:dyDescent="0.5">
      <c r="A36" s="26"/>
      <c r="B36" s="27"/>
      <c r="C36" s="65"/>
      <c r="D36" s="33"/>
      <c r="E36" s="30" t="str">
        <f>IFERROR(VLOOKUP(C36,'ข้อมูลใน regis ชีววิทยา'!$A$2:$G$79,3,FALSE)," ")</f>
        <v xml:space="preserve"> </v>
      </c>
      <c r="F36" s="31" t="str">
        <f>IFERROR(VLOOKUP(C36,'ข้อมูลใน regis ชีววิทยา'!$A$2:$G$79,5,FALSE)," ")</f>
        <v xml:space="preserve"> </v>
      </c>
      <c r="G36" s="24">
        <f t="shared" si="24"/>
        <v>0</v>
      </c>
      <c r="H36" s="24" t="str">
        <f>IFERROR(VLOOKUP(C36,'ข้อมูลใน regis ชีววิทยา'!$A$2:$G$79,6,FALSE)," ")</f>
        <v xml:space="preserve"> </v>
      </c>
      <c r="I36" s="24" t="str">
        <f>IFERROR(VLOOKUP(C36,'ข้อมูลใน regis ชีววิทยา'!$A$2:$G$79,7,FALSE)," ")</f>
        <v xml:space="preserve"> </v>
      </c>
      <c r="J36" s="24" t="str">
        <f>IFERROR(VLOOKUP(C36,'ข้อมูลใน regis ชีววิทยา'!$A$2:$G$79,4,FALSE),"  ")</f>
        <v xml:space="preserve">  </v>
      </c>
      <c r="K36" s="24" t="str">
        <f t="shared" si="25"/>
        <v>ไม่ศึกษา</v>
      </c>
      <c r="L36" s="24" t="str">
        <f t="shared" si="26"/>
        <v xml:space="preserve">  </v>
      </c>
      <c r="M36" s="24"/>
    </row>
    <row r="37" spans="1:14" x14ac:dyDescent="0.5">
      <c r="A37" s="26"/>
      <c r="B37" s="27" t="s">
        <v>255</v>
      </c>
      <c r="C37" s="28"/>
      <c r="D37" s="29"/>
      <c r="E37" s="30"/>
      <c r="F37" s="24"/>
      <c r="G37" s="24">
        <f>SUM(G39+G40+G41)</f>
        <v>0</v>
      </c>
      <c r="H37" s="24"/>
      <c r="I37" s="24"/>
      <c r="J37" s="24"/>
      <c r="K37" s="24"/>
      <c r="L37" s="24"/>
      <c r="M37" s="24" t="str">
        <f>IF((G37-N37)&gt;=0,"ครบ","ไม่ครบ")</f>
        <v>ไม่ครบ</v>
      </c>
      <c r="N37" s="9">
        <v>5</v>
      </c>
    </row>
    <row r="38" spans="1:14" x14ac:dyDescent="0.5">
      <c r="A38" s="26"/>
      <c r="B38" s="27"/>
      <c r="C38" s="28" t="s">
        <v>46</v>
      </c>
      <c r="D38" s="29"/>
      <c r="E38" s="30"/>
      <c r="F38" s="24"/>
      <c r="G38" s="24"/>
      <c r="H38" s="24"/>
      <c r="I38" s="24"/>
      <c r="J38" s="24"/>
      <c r="K38" s="24"/>
      <c r="L38" s="24"/>
      <c r="M38" s="24"/>
    </row>
    <row r="39" spans="1:14" x14ac:dyDescent="0.5">
      <c r="A39" s="26"/>
      <c r="B39" s="27"/>
      <c r="C39" s="65"/>
      <c r="D39" s="33"/>
      <c r="E39" s="30" t="str">
        <f>IFERROR(VLOOKUP(C39,'ข้อมูลใน regis ชีววิทยา'!$A$2:$G$79,3,FALSE)," ")</f>
        <v xml:space="preserve"> </v>
      </c>
      <c r="F39" s="31" t="str">
        <f>IFERROR(VLOOKUP(C39,'ข้อมูลใน regis ชีววิทยา'!$A$2:$G$79,5,FALSE)," ")</f>
        <v xml:space="preserve"> </v>
      </c>
      <c r="G39" s="24">
        <f t="shared" ref="G39:G41" si="27">IF(K39&lt;&gt;"ไม่ศึกษา",LEFT(F39,1),0)</f>
        <v>0</v>
      </c>
      <c r="H39" s="24" t="str">
        <f>IFERROR(VLOOKUP(C39,'ข้อมูลใน regis ชีววิทยา'!$A$2:$G$79,6,FALSE)," ")</f>
        <v xml:space="preserve"> </v>
      </c>
      <c r="I39" s="24" t="str">
        <f>IFERROR(VLOOKUP(C39,'ข้อมูลใน regis ชีววิทยา'!$A$2:$G$79,7,FALSE)," ")</f>
        <v xml:space="preserve"> </v>
      </c>
      <c r="J39" s="24" t="str">
        <f>IFERROR(VLOOKUP(C39,'ข้อมูลใน regis ชีววิทยา'!$A$2:$G$79,4,FALSE),"  ")</f>
        <v xml:space="preserve">  </v>
      </c>
      <c r="K39" s="24" t="str">
        <f t="shared" ref="K39:K41" si="28">IFERROR(IF(J39="A",4,IF(J39="B+",3.5,IF(J39="B",3,IF(J39="C+",2.5,IF(J39="C",2,IF(J39="D+",1.5,IF(J39="D",1,IF(J39="F",0,IF(J39="N","กำลังศึกษา",IF(J39="P","ผ่าน","ไม่ศึกษา")))))))))),"  ")</f>
        <v>ไม่ศึกษา</v>
      </c>
      <c r="L39" s="24" t="str">
        <f t="shared" ref="L39:L41" si="29">IF(K39="ผ่าน","  ",IF(K39="ไม่ศึกษา","  ",IF(K39="กำลังศึกษา"," ",K39*G39)))</f>
        <v xml:space="preserve">  </v>
      </c>
      <c r="M39" s="24"/>
    </row>
    <row r="40" spans="1:14" x14ac:dyDescent="0.5">
      <c r="A40" s="26"/>
      <c r="B40" s="27"/>
      <c r="C40" s="65"/>
      <c r="D40" s="33"/>
      <c r="E40" s="30" t="str">
        <f>IFERROR(VLOOKUP(C40,'ข้อมูลใน regis ชีววิทยา'!$A$2:$G$79,3,FALSE)," ")</f>
        <v xml:space="preserve"> </v>
      </c>
      <c r="F40" s="31" t="str">
        <f>IFERROR(VLOOKUP(C40,'ข้อมูลใน regis ชีววิทยา'!$A$2:$G$79,5,FALSE)," ")</f>
        <v xml:space="preserve"> </v>
      </c>
      <c r="G40" s="24">
        <f t="shared" si="27"/>
        <v>0</v>
      </c>
      <c r="H40" s="24" t="str">
        <f>IFERROR(VLOOKUP(C40,'ข้อมูลใน regis ชีววิทยา'!$A$2:$G$79,6,FALSE)," ")</f>
        <v xml:space="preserve"> </v>
      </c>
      <c r="I40" s="24" t="str">
        <f>IFERROR(VLOOKUP(C40,'ข้อมูลใน regis ชีววิทยา'!$A$2:$G$79,7,FALSE)," ")</f>
        <v xml:space="preserve"> </v>
      </c>
      <c r="J40" s="24" t="str">
        <f>IFERROR(VLOOKUP(C40,'ข้อมูลใน regis ชีววิทยา'!$A$2:$G$79,4,FALSE),"  ")</f>
        <v xml:space="preserve">  </v>
      </c>
      <c r="K40" s="24" t="str">
        <f t="shared" si="28"/>
        <v>ไม่ศึกษา</v>
      </c>
      <c r="L40" s="24" t="str">
        <f t="shared" si="29"/>
        <v xml:space="preserve">  </v>
      </c>
      <c r="M40" s="24"/>
    </row>
    <row r="41" spans="1:14" x14ac:dyDescent="0.5">
      <c r="A41" s="26"/>
      <c r="B41" s="27"/>
      <c r="C41" s="65"/>
      <c r="D41" s="33"/>
      <c r="E41" s="30" t="str">
        <f>IFERROR(VLOOKUP(C41,'ข้อมูลใน regis ชีววิทยา'!$A$2:$G$79,3,FALSE)," ")</f>
        <v xml:space="preserve"> </v>
      </c>
      <c r="F41" s="31" t="str">
        <f>IFERROR(VLOOKUP(C41,'ข้อมูลใน regis ชีววิทยา'!$A$2:$G$79,5,FALSE)," ")</f>
        <v xml:space="preserve"> </v>
      </c>
      <c r="G41" s="24">
        <f t="shared" si="27"/>
        <v>0</v>
      </c>
      <c r="H41" s="24" t="str">
        <f>IFERROR(VLOOKUP(C41,'ข้อมูลใน regis ชีววิทยา'!$A$2:$G$79,6,FALSE)," ")</f>
        <v xml:space="preserve"> </v>
      </c>
      <c r="I41" s="24" t="str">
        <f>IFERROR(VLOOKUP(C41,'ข้อมูลใน regis ชีววิทยา'!$A$2:$G$79,7,FALSE)," ")</f>
        <v xml:space="preserve"> </v>
      </c>
      <c r="J41" s="24" t="str">
        <f>IFERROR(VLOOKUP(C41,'ข้อมูลใน regis ชีววิทยา'!$A$2:$G$79,4,FALSE),"  ")</f>
        <v xml:space="preserve">  </v>
      </c>
      <c r="K41" s="24" t="str">
        <f t="shared" si="28"/>
        <v>ไม่ศึกษา</v>
      </c>
      <c r="L41" s="24" t="str">
        <f t="shared" si="29"/>
        <v xml:space="preserve">  </v>
      </c>
      <c r="M41" s="24"/>
    </row>
    <row r="42" spans="1:14" ht="20.45" customHeight="1" x14ac:dyDescent="0.5">
      <c r="A42" s="26" t="s">
        <v>730</v>
      </c>
      <c r="B42" s="27"/>
      <c r="C42" s="28"/>
      <c r="D42" s="29"/>
      <c r="E42" s="30"/>
      <c r="F42" s="24">
        <f>G42</f>
        <v>0</v>
      </c>
      <c r="G42" s="24">
        <f>G43+G54+G74</f>
        <v>0</v>
      </c>
      <c r="H42" s="24"/>
      <c r="I42" s="24"/>
      <c r="J42" s="24"/>
      <c r="K42" s="24"/>
      <c r="L42" s="24"/>
      <c r="M42" s="24" t="str">
        <f>IF(AND(M43="ครบ",M54="ครบ",M74="ครบ"),"ครบ","ไม่ครบ")</f>
        <v>ไม่ครบ</v>
      </c>
    </row>
    <row r="43" spans="1:14" ht="20.45" customHeight="1" x14ac:dyDescent="0.5">
      <c r="A43" s="26"/>
      <c r="B43" s="27" t="s">
        <v>256</v>
      </c>
      <c r="C43" s="28"/>
      <c r="D43" s="29"/>
      <c r="E43" s="30"/>
      <c r="F43" s="24"/>
      <c r="G43" s="24">
        <f>SUM(G44+G45+G46+G47+G48+G49+G50+G51+G52+G53)</f>
        <v>0</v>
      </c>
      <c r="H43" s="24"/>
      <c r="I43" s="24"/>
      <c r="J43" s="24"/>
      <c r="K43" s="24"/>
      <c r="L43" s="24"/>
      <c r="M43" s="24" t="str">
        <f>IF((G43-N43)&gt;=0,"ครบ","ไม่ครบ")</f>
        <v>ไม่ครบ</v>
      </c>
      <c r="N43" s="9">
        <v>25</v>
      </c>
    </row>
    <row r="44" spans="1:14" ht="20.45" customHeight="1" x14ac:dyDescent="0.5">
      <c r="A44" s="26"/>
      <c r="B44" s="27"/>
      <c r="C44" s="28" t="s">
        <v>261</v>
      </c>
      <c r="D44" s="29" t="s">
        <v>53</v>
      </c>
      <c r="E44" s="30" t="s">
        <v>384</v>
      </c>
      <c r="F44" s="24" t="s">
        <v>134</v>
      </c>
      <c r="G44" s="24">
        <f t="shared" ref="G44:G53" si="30">IF(K44&lt;&gt;"ไม่ศึกษา",LEFT(F44,1),0)</f>
        <v>0</v>
      </c>
      <c r="H44" s="24" t="str">
        <f>IFERROR(VLOOKUP(C44,'ข้อมูลใน regis ชีววิทยา'!$A$2:$G$79,6,FALSE)," ")</f>
        <v xml:space="preserve"> </v>
      </c>
      <c r="I44" s="24" t="str">
        <f>IFERROR(VLOOKUP(C44,'ข้อมูลใน regis ชีววิทยา'!$A$2:$G$79,7,FALSE)," ")</f>
        <v xml:space="preserve"> </v>
      </c>
      <c r="J44" s="24" t="str">
        <f>IFERROR(VLOOKUP(C44,'ข้อมูลใน regis ชีววิทยา'!$A$2:$G$79,4,FALSE),"  ")</f>
        <v xml:space="preserve">  </v>
      </c>
      <c r="K44" s="24" t="str">
        <f t="shared" ref="K44:K53" si="31">IFERROR(IF(J44="A",4,IF(J44="B+",3.5,IF(J44="B",3,IF(J44="C+",2.5,IF(J44="C",2,IF(J44="D+",1.5,IF(J44="D",1,IF(J44="F",0,IF(J44="N","กำลังศึกษา","ไม่ศึกษา"))))))))),"  ")</f>
        <v>ไม่ศึกษา</v>
      </c>
      <c r="L44" s="24" t="str">
        <f t="shared" ref="L44:L53" si="32">IF(K44="ไม่ศึกษา","  ",IF(K44="กำลังศึกษา"," ",K44*G44))</f>
        <v xml:space="preserve">  </v>
      </c>
      <c r="M44" s="24"/>
    </row>
    <row r="45" spans="1:14" ht="20.45" customHeight="1" x14ac:dyDescent="0.5">
      <c r="A45" s="26"/>
      <c r="B45" s="27"/>
      <c r="C45" s="28" t="s">
        <v>262</v>
      </c>
      <c r="D45" s="29" t="s">
        <v>55</v>
      </c>
      <c r="E45" s="30" t="s">
        <v>385</v>
      </c>
      <c r="F45" s="24" t="s">
        <v>133</v>
      </c>
      <c r="G45" s="24">
        <f t="shared" si="30"/>
        <v>0</v>
      </c>
      <c r="H45" s="24" t="str">
        <f>IFERROR(VLOOKUP(C45,'ข้อมูลใน regis ชีววิทยา'!$A$2:$G$79,6,FALSE)," ")</f>
        <v xml:space="preserve"> </v>
      </c>
      <c r="I45" s="24" t="str">
        <f>IFERROR(VLOOKUP(C45,'ข้อมูลใน regis ชีววิทยา'!$A$2:$G$79,7,FALSE)," ")</f>
        <v xml:space="preserve"> </v>
      </c>
      <c r="J45" s="24" t="str">
        <f>IFERROR(VLOOKUP(C45,'ข้อมูลใน regis ชีววิทยา'!$A$2:$G$79,4,FALSE),"  ")</f>
        <v xml:space="preserve">  </v>
      </c>
      <c r="K45" s="24" t="str">
        <f t="shared" si="31"/>
        <v>ไม่ศึกษา</v>
      </c>
      <c r="L45" s="24" t="str">
        <f t="shared" si="32"/>
        <v xml:space="preserve">  </v>
      </c>
      <c r="M45" s="24"/>
    </row>
    <row r="46" spans="1:14" ht="20.45" customHeight="1" x14ac:dyDescent="0.5">
      <c r="A46" s="26"/>
      <c r="B46" s="27"/>
      <c r="C46" s="28" t="s">
        <v>263</v>
      </c>
      <c r="D46" s="29" t="s">
        <v>57</v>
      </c>
      <c r="E46" s="30" t="s">
        <v>382</v>
      </c>
      <c r="F46" s="24" t="s">
        <v>115</v>
      </c>
      <c r="G46" s="24">
        <f t="shared" si="30"/>
        <v>0</v>
      </c>
      <c r="H46" s="24" t="str">
        <f>IFERROR(VLOOKUP(C46,'ข้อมูลใน regis ชีววิทยา'!$A$2:$G$79,6,FALSE)," ")</f>
        <v xml:space="preserve"> </v>
      </c>
      <c r="I46" s="24" t="str">
        <f>IFERROR(VLOOKUP(C46,'ข้อมูลใน regis ชีววิทยา'!$A$2:$G$79,7,FALSE)," ")</f>
        <v xml:space="preserve"> </v>
      </c>
      <c r="J46" s="24" t="str">
        <f>IFERROR(VLOOKUP(C46,'ข้อมูลใน regis ชีววิทยา'!$A$2:$G$79,4,FALSE),"  ")</f>
        <v xml:space="preserve">  </v>
      </c>
      <c r="K46" s="24" t="str">
        <f t="shared" si="31"/>
        <v>ไม่ศึกษา</v>
      </c>
      <c r="L46" s="24" t="str">
        <f t="shared" si="32"/>
        <v xml:space="preserve">  </v>
      </c>
      <c r="M46" s="24"/>
    </row>
    <row r="47" spans="1:14" ht="20.45" customHeight="1" x14ac:dyDescent="0.5">
      <c r="A47" s="26"/>
      <c r="B47" s="27"/>
      <c r="C47" s="28" t="s">
        <v>734</v>
      </c>
      <c r="D47" s="29" t="s">
        <v>59</v>
      </c>
      <c r="E47" s="30" t="s">
        <v>737</v>
      </c>
      <c r="F47" s="24" t="s">
        <v>133</v>
      </c>
      <c r="G47" s="24">
        <f t="shared" si="30"/>
        <v>0</v>
      </c>
      <c r="H47" s="24" t="str">
        <f>IFERROR(VLOOKUP(C47,'ข้อมูลใน regis ชีววิทยา'!$A$2:$G$79,6,FALSE)," ")</f>
        <v xml:space="preserve"> </v>
      </c>
      <c r="I47" s="24" t="str">
        <f>IFERROR(VLOOKUP(C47,'ข้อมูลใน regis ชีววิทยา'!$A$2:$G$79,7,FALSE)," ")</f>
        <v xml:space="preserve"> </v>
      </c>
      <c r="J47" s="24" t="str">
        <f>IFERROR(VLOOKUP(C47,'ข้อมูลใน regis ชีววิทยา'!$A$2:$G$79,4,FALSE),"  ")</f>
        <v xml:space="preserve">  </v>
      </c>
      <c r="K47" s="24" t="str">
        <f t="shared" si="31"/>
        <v>ไม่ศึกษา</v>
      </c>
      <c r="L47" s="24" t="str">
        <f t="shared" si="32"/>
        <v xml:space="preserve">  </v>
      </c>
      <c r="M47" s="24"/>
    </row>
    <row r="48" spans="1:14" ht="20.45" customHeight="1" x14ac:dyDescent="0.5">
      <c r="A48" s="26"/>
      <c r="B48" s="27"/>
      <c r="C48" s="28" t="s">
        <v>735</v>
      </c>
      <c r="D48" s="29" t="s">
        <v>61</v>
      </c>
      <c r="E48" s="30" t="s">
        <v>736</v>
      </c>
      <c r="F48" s="24" t="s">
        <v>115</v>
      </c>
      <c r="G48" s="24">
        <f t="shared" si="30"/>
        <v>0</v>
      </c>
      <c r="H48" s="24" t="str">
        <f>IFERROR(VLOOKUP(C48,'ข้อมูลใน regis ชีววิทยา'!$A$2:$G$79,6,FALSE)," ")</f>
        <v xml:space="preserve"> </v>
      </c>
      <c r="I48" s="24" t="str">
        <f>IFERROR(VLOOKUP(C48,'ข้อมูลใน regis ชีววิทยา'!$A$2:$G$79,7,FALSE)," ")</f>
        <v xml:space="preserve"> </v>
      </c>
      <c r="J48" s="24" t="str">
        <f>IFERROR(VLOOKUP(C48,'ข้อมูลใน regis ชีววิทยา'!$A$2:$G$79,4,FALSE),"  ")</f>
        <v xml:space="preserve">  </v>
      </c>
      <c r="K48" s="24" t="str">
        <f t="shared" si="31"/>
        <v>ไม่ศึกษา</v>
      </c>
      <c r="L48" s="24" t="str">
        <f t="shared" si="32"/>
        <v xml:space="preserve">  </v>
      </c>
      <c r="M48" s="24"/>
    </row>
    <row r="49" spans="1:15" ht="20.45" customHeight="1" x14ac:dyDescent="0.5">
      <c r="A49" s="26"/>
      <c r="B49" s="27"/>
      <c r="C49" s="28" t="s">
        <v>275</v>
      </c>
      <c r="D49" s="29" t="s">
        <v>96</v>
      </c>
      <c r="E49" s="30" t="s">
        <v>389</v>
      </c>
      <c r="F49" s="24" t="s">
        <v>115</v>
      </c>
      <c r="G49" s="24">
        <f t="shared" si="30"/>
        <v>0</v>
      </c>
      <c r="H49" s="24" t="str">
        <f>IFERROR(VLOOKUP(C49,'ข้อมูลใน regis ชีววิทยา'!$A$2:$G$79,6,FALSE)," ")</f>
        <v xml:space="preserve"> </v>
      </c>
      <c r="I49" s="24" t="str">
        <f>IFERROR(VLOOKUP(C49,'ข้อมูลใน regis ชีววิทยา'!$A$2:$G$79,7,FALSE)," ")</f>
        <v xml:space="preserve"> </v>
      </c>
      <c r="J49" s="24" t="str">
        <f>IFERROR(VLOOKUP(C49,'ข้อมูลใน regis ชีววิทยา'!$A$2:$G$79,4,FALSE),"  ")</f>
        <v xml:space="preserve">  </v>
      </c>
      <c r="K49" s="24" t="str">
        <f t="shared" si="31"/>
        <v>ไม่ศึกษา</v>
      </c>
      <c r="L49" s="24" t="str">
        <f t="shared" si="32"/>
        <v xml:space="preserve">  </v>
      </c>
      <c r="M49" s="24"/>
    </row>
    <row r="50" spans="1:15" ht="20.45" customHeight="1" x14ac:dyDescent="0.5">
      <c r="A50" s="26"/>
      <c r="B50" s="27"/>
      <c r="C50" s="28" t="s">
        <v>276</v>
      </c>
      <c r="D50" s="29" t="s">
        <v>98</v>
      </c>
      <c r="E50" s="30" t="s">
        <v>390</v>
      </c>
      <c r="F50" s="24" t="s">
        <v>132</v>
      </c>
      <c r="G50" s="24">
        <f>IF(K50&lt;&gt;"ไม่ศึกษา",LEFT(F50,1),0)</f>
        <v>0</v>
      </c>
      <c r="H50" s="24" t="str">
        <f>IFERROR(VLOOKUP(C50,'ข้อมูลใน regis ชีววิทยา'!$A$2:$G$79,6,FALSE)," ")</f>
        <v xml:space="preserve"> </v>
      </c>
      <c r="I50" s="24" t="str">
        <f>IFERROR(VLOOKUP(C50,'ข้อมูลใน regis ชีววิทยา'!$A$2:$G$79,7,FALSE)," ")</f>
        <v xml:space="preserve"> </v>
      </c>
      <c r="J50" s="24" t="str">
        <f>IFERROR(VLOOKUP(C50,'ข้อมูลใน regis ชีววิทยา'!$A$2:$G$79,4,FALSE),"  ")</f>
        <v xml:space="preserve">  </v>
      </c>
      <c r="K50" s="24" t="str">
        <f t="shared" si="31"/>
        <v>ไม่ศึกษา</v>
      </c>
      <c r="L50" s="24" t="str">
        <f t="shared" si="32"/>
        <v xml:space="preserve">  </v>
      </c>
      <c r="M50" s="24"/>
    </row>
    <row r="51" spans="1:15" ht="20.45" customHeight="1" x14ac:dyDescent="0.5">
      <c r="A51" s="26"/>
      <c r="B51" s="27"/>
      <c r="C51" s="28" t="s">
        <v>264</v>
      </c>
      <c r="D51" s="29" t="s">
        <v>67</v>
      </c>
      <c r="E51" s="30" t="s">
        <v>383</v>
      </c>
      <c r="F51" s="24" t="s">
        <v>115</v>
      </c>
      <c r="G51" s="24">
        <f t="shared" si="30"/>
        <v>0</v>
      </c>
      <c r="H51" s="24" t="str">
        <f>IFERROR(VLOOKUP(C51,'ข้อมูลใน regis ชีววิทยา'!$A$2:$G$79,6,FALSE)," ")</f>
        <v xml:space="preserve"> </v>
      </c>
      <c r="I51" s="24" t="str">
        <f>IFERROR(VLOOKUP(C51,'ข้อมูลใน regis ชีววิทยา'!$A$2:$G$79,7,FALSE)," ")</f>
        <v xml:space="preserve"> </v>
      </c>
      <c r="J51" s="24" t="str">
        <f>IFERROR(VLOOKUP(C51,'ข้อมูลใน regis ชีววิทยา'!$A$2:$G$79,4,FALSE),"  ")</f>
        <v xml:space="preserve">  </v>
      </c>
      <c r="K51" s="24" t="str">
        <f t="shared" si="31"/>
        <v>ไม่ศึกษา</v>
      </c>
      <c r="L51" s="24" t="str">
        <f t="shared" si="32"/>
        <v xml:space="preserve">  </v>
      </c>
      <c r="M51" s="24"/>
    </row>
    <row r="52" spans="1:15" ht="20.45" customHeight="1" x14ac:dyDescent="0.5">
      <c r="A52" s="26"/>
      <c r="B52" s="27"/>
      <c r="C52" s="28" t="s">
        <v>265</v>
      </c>
      <c r="D52" s="29" t="s">
        <v>69</v>
      </c>
      <c r="E52" s="30" t="s">
        <v>412</v>
      </c>
      <c r="F52" s="24" t="s">
        <v>133</v>
      </c>
      <c r="G52" s="24">
        <f t="shared" si="30"/>
        <v>0</v>
      </c>
      <c r="H52" s="24" t="str">
        <f>IFERROR(VLOOKUP(C52,'ข้อมูลใน regis ชีววิทยา'!$A$2:$G$79,6,FALSE)," ")</f>
        <v xml:space="preserve"> </v>
      </c>
      <c r="I52" s="24" t="str">
        <f>IFERROR(VLOOKUP(C52,'ข้อมูลใน regis ชีววิทยา'!$A$2:$G$79,7,FALSE)," ")</f>
        <v xml:space="preserve"> </v>
      </c>
      <c r="J52" s="24" t="str">
        <f>IFERROR(VLOOKUP(C52,'ข้อมูลใน regis ชีววิทยา'!$A$2:$G$79,4,FALSE),"  ")</f>
        <v xml:space="preserve">  </v>
      </c>
      <c r="K52" s="24" t="str">
        <f t="shared" si="31"/>
        <v>ไม่ศึกษา</v>
      </c>
      <c r="L52" s="24" t="str">
        <f t="shared" si="32"/>
        <v xml:space="preserve">  </v>
      </c>
      <c r="M52" s="24"/>
    </row>
    <row r="53" spans="1:15" ht="20.45" customHeight="1" x14ac:dyDescent="0.5">
      <c r="A53" s="26"/>
      <c r="B53" s="27"/>
      <c r="C53" s="28" t="s">
        <v>266</v>
      </c>
      <c r="D53" s="29" t="s">
        <v>71</v>
      </c>
      <c r="E53" s="30" t="s">
        <v>400</v>
      </c>
      <c r="F53" s="24" t="s">
        <v>134</v>
      </c>
      <c r="G53" s="24">
        <f t="shared" si="30"/>
        <v>0</v>
      </c>
      <c r="H53" s="24" t="str">
        <f>IFERROR(VLOOKUP(C53,'ข้อมูลใน regis ชีววิทยา'!$A$2:$G$79,6,FALSE)," ")</f>
        <v xml:space="preserve"> </v>
      </c>
      <c r="I53" s="24" t="str">
        <f>IFERROR(VLOOKUP(C53,'ข้อมูลใน regis ชีววิทยา'!$A$2:$G$79,7,FALSE)," ")</f>
        <v xml:space="preserve"> </v>
      </c>
      <c r="J53" s="24" t="str">
        <f>IFERROR(VLOOKUP(C53,'ข้อมูลใน regis ชีววิทยา'!$A$2:$G$79,4,FALSE),"  ")</f>
        <v xml:space="preserve">  </v>
      </c>
      <c r="K53" s="24" t="str">
        <f t="shared" si="31"/>
        <v>ไม่ศึกษา</v>
      </c>
      <c r="L53" s="24" t="str">
        <f t="shared" si="32"/>
        <v xml:space="preserve">  </v>
      </c>
      <c r="M53" s="24"/>
    </row>
    <row r="54" spans="1:15" s="108" customFormat="1" ht="20.45" customHeight="1" x14ac:dyDescent="0.5">
      <c r="A54" s="101"/>
      <c r="B54" s="102" t="s">
        <v>738</v>
      </c>
      <c r="C54" s="37"/>
      <c r="D54" s="103"/>
      <c r="E54" s="104"/>
      <c r="F54" s="105"/>
      <c r="G54" s="105">
        <f>SUM(G55+G56+G57+G58+G59+G60+G61+G62+G63+G64+G65+G66+G67+G68+G69+G70+G71+G72+G73)</f>
        <v>0</v>
      </c>
      <c r="H54" s="105"/>
      <c r="I54" s="105"/>
      <c r="J54" s="105"/>
      <c r="K54" s="105"/>
      <c r="L54" s="105"/>
      <c r="M54" s="105" t="str">
        <f>IF((G54-N54)&gt;=0,"ครบ","ไม่ครบ")</f>
        <v>ไม่ครบ</v>
      </c>
      <c r="N54" s="106">
        <v>54</v>
      </c>
      <c r="O54" s="107"/>
    </row>
    <row r="55" spans="1:15" ht="20.45" customHeight="1" x14ac:dyDescent="0.5">
      <c r="A55" s="26"/>
      <c r="B55" s="27"/>
      <c r="C55" s="28" t="s">
        <v>267</v>
      </c>
      <c r="D55" s="29" t="s">
        <v>76</v>
      </c>
      <c r="E55" s="30" t="s">
        <v>387</v>
      </c>
      <c r="F55" s="24" t="s">
        <v>132</v>
      </c>
      <c r="G55" s="24">
        <f t="shared" ref="G55:G73" si="33">IF(K55&lt;&gt;"ไม่ศึกษา",LEFT(F55,1),0)</f>
        <v>0</v>
      </c>
      <c r="H55" s="24" t="str">
        <f>IFERROR(VLOOKUP(C55,'ข้อมูลใน regis ชีววิทยา'!$A$2:$G$79,6,FALSE)," ")</f>
        <v xml:space="preserve"> </v>
      </c>
      <c r="I55" s="24" t="str">
        <f>IFERROR(VLOOKUP(C55,'ข้อมูลใน regis ชีววิทยา'!$A$2:$G$79,7,FALSE)," ")</f>
        <v xml:space="preserve"> </v>
      </c>
      <c r="J55" s="24" t="str">
        <f>IFERROR(VLOOKUP(C55,'ข้อมูลใน regis ชีววิทยา'!$A$2:$G$79,4,FALSE),"  ")</f>
        <v xml:space="preserve">  </v>
      </c>
      <c r="K55" s="24" t="str">
        <f t="shared" ref="K55:K73" si="34">IFERROR(IF(J55="A",4,IF(J55="B+",3.5,IF(J55="B",3,IF(J55="C+",2.5,IF(J55="C",2,IF(J55="D+",1.5,IF(J55="D",1,IF(J55="F",0,IF(J55="N","กำลังศึกษา","ไม่ศึกษา"))))))))),"  ")</f>
        <v>ไม่ศึกษา</v>
      </c>
      <c r="L55" s="24" t="str">
        <f t="shared" ref="L55:L73" si="35">IF(K55="ไม่ศึกษา","  ",IF(K55="กำลังศึกษา"," ",K55*G55))</f>
        <v xml:space="preserve">  </v>
      </c>
      <c r="M55" s="24"/>
    </row>
    <row r="56" spans="1:15" ht="20.45" customHeight="1" x14ac:dyDescent="0.5">
      <c r="A56" s="26"/>
      <c r="B56" s="27"/>
      <c r="C56" s="28" t="s">
        <v>268</v>
      </c>
      <c r="D56" s="29" t="s">
        <v>78</v>
      </c>
      <c r="E56" s="30" t="s">
        <v>396</v>
      </c>
      <c r="F56" s="24" t="s">
        <v>50</v>
      </c>
      <c r="G56" s="24">
        <f t="shared" si="33"/>
        <v>0</v>
      </c>
      <c r="H56" s="24" t="str">
        <f>IFERROR(VLOOKUP(C56,'ข้อมูลใน regis ชีววิทยา'!$A$2:$G$79,6,FALSE)," ")</f>
        <v xml:space="preserve"> </v>
      </c>
      <c r="I56" s="24" t="str">
        <f>IFERROR(VLOOKUP(C56,'ข้อมูลใน regis ชีววิทยา'!$A$2:$G$79,7,FALSE)," ")</f>
        <v xml:space="preserve"> </v>
      </c>
      <c r="J56" s="24" t="str">
        <f>IFERROR(VLOOKUP(C56,'ข้อมูลใน regis ชีววิทยา'!$A$2:$G$79,4,FALSE),"  ")</f>
        <v xml:space="preserve">  </v>
      </c>
      <c r="K56" s="24" t="str">
        <f t="shared" si="34"/>
        <v>ไม่ศึกษา</v>
      </c>
      <c r="L56" s="24" t="str">
        <f t="shared" si="35"/>
        <v xml:space="preserve">  </v>
      </c>
      <c r="M56" s="24"/>
    </row>
    <row r="57" spans="1:15" ht="20.45" customHeight="1" x14ac:dyDescent="0.5">
      <c r="A57" s="26"/>
      <c r="B57" s="27"/>
      <c r="C57" s="28" t="s">
        <v>269</v>
      </c>
      <c r="D57" s="29" t="s">
        <v>80</v>
      </c>
      <c r="E57" s="30" t="s">
        <v>397</v>
      </c>
      <c r="F57" s="24" t="s">
        <v>133</v>
      </c>
      <c r="G57" s="24">
        <f t="shared" si="33"/>
        <v>0</v>
      </c>
      <c r="H57" s="24" t="str">
        <f>IFERROR(VLOOKUP(C57,'ข้อมูลใน regis ชีววิทยา'!$A$2:$G$79,6,FALSE)," ")</f>
        <v xml:space="preserve"> </v>
      </c>
      <c r="I57" s="24" t="str">
        <f>IFERROR(VLOOKUP(C57,'ข้อมูลใน regis ชีววิทยา'!$A$2:$G$79,7,FALSE)," ")</f>
        <v xml:space="preserve"> </v>
      </c>
      <c r="J57" s="24" t="str">
        <f>IFERROR(VLOOKUP(C57,'ข้อมูลใน regis ชีววิทยา'!$A$2:$G$79,4,FALSE),"  ")</f>
        <v xml:space="preserve">  </v>
      </c>
      <c r="K57" s="24" t="str">
        <f t="shared" si="34"/>
        <v>ไม่ศึกษา</v>
      </c>
      <c r="L57" s="24" t="str">
        <f t="shared" si="35"/>
        <v xml:space="preserve">  </v>
      </c>
      <c r="M57" s="24"/>
    </row>
    <row r="58" spans="1:15" ht="20.45" customHeight="1" x14ac:dyDescent="0.5">
      <c r="A58" s="26"/>
      <c r="B58" s="27"/>
      <c r="C58" s="28" t="s">
        <v>270</v>
      </c>
      <c r="D58" s="29" t="s">
        <v>84</v>
      </c>
      <c r="E58" s="30" t="s">
        <v>386</v>
      </c>
      <c r="F58" s="24" t="s">
        <v>134</v>
      </c>
      <c r="G58" s="24">
        <f t="shared" si="33"/>
        <v>0</v>
      </c>
      <c r="H58" s="24" t="str">
        <f>IFERROR(VLOOKUP(C58,'ข้อมูลใน regis ชีววิทยา'!$A$2:$G$79,6,FALSE)," ")</f>
        <v xml:space="preserve"> </v>
      </c>
      <c r="I58" s="24" t="str">
        <f>IFERROR(VLOOKUP(C58,'ข้อมูลใน regis ชีววิทยา'!$A$2:$G$79,7,FALSE)," ")</f>
        <v xml:space="preserve"> </v>
      </c>
      <c r="J58" s="24" t="str">
        <f>IFERROR(VLOOKUP(C58,'ข้อมูลใน regis ชีววิทยา'!$A$2:$G$79,4,FALSE),"  ")</f>
        <v xml:space="preserve">  </v>
      </c>
      <c r="K58" s="24" t="str">
        <f t="shared" si="34"/>
        <v>ไม่ศึกษา</v>
      </c>
      <c r="L58" s="24" t="str">
        <f t="shared" si="35"/>
        <v xml:space="preserve">  </v>
      </c>
      <c r="M58" s="24"/>
    </row>
    <row r="59" spans="1:15" ht="20.45" customHeight="1" x14ac:dyDescent="0.5">
      <c r="A59" s="26"/>
      <c r="B59" s="27"/>
      <c r="C59" s="28" t="s">
        <v>271</v>
      </c>
      <c r="D59" s="29" t="s">
        <v>86</v>
      </c>
      <c r="E59" s="30" t="s">
        <v>388</v>
      </c>
      <c r="F59" s="24" t="s">
        <v>133</v>
      </c>
      <c r="G59" s="24">
        <f t="shared" si="33"/>
        <v>0</v>
      </c>
      <c r="H59" s="24" t="str">
        <f>IFERROR(VLOOKUP(C59,'ข้อมูลใน regis ชีววิทยา'!$A$2:$G$79,6,FALSE)," ")</f>
        <v xml:space="preserve"> </v>
      </c>
      <c r="I59" s="24" t="str">
        <f>IFERROR(VLOOKUP(C59,'ข้อมูลใน regis ชีววิทยา'!$A$2:$G$79,7,FALSE)," ")</f>
        <v xml:space="preserve"> </v>
      </c>
      <c r="J59" s="24" t="str">
        <f>IFERROR(VLOOKUP(C59,'ข้อมูลใน regis ชีววิทยา'!$A$2:$G$79,4,FALSE),"  ")</f>
        <v xml:space="preserve">  </v>
      </c>
      <c r="K59" s="24" t="str">
        <f t="shared" si="34"/>
        <v>ไม่ศึกษา</v>
      </c>
      <c r="L59" s="24" t="str">
        <f t="shared" si="35"/>
        <v xml:space="preserve">  </v>
      </c>
      <c r="M59" s="24"/>
    </row>
    <row r="60" spans="1:15" ht="20.45" customHeight="1" x14ac:dyDescent="0.5">
      <c r="A60" s="26"/>
      <c r="B60" s="27"/>
      <c r="C60" s="28" t="s">
        <v>331</v>
      </c>
      <c r="D60" s="29" t="s">
        <v>88</v>
      </c>
      <c r="E60" s="30" t="s">
        <v>413</v>
      </c>
      <c r="F60" s="24" t="s">
        <v>115</v>
      </c>
      <c r="G60" s="24">
        <f t="shared" si="33"/>
        <v>0</v>
      </c>
      <c r="H60" s="24" t="str">
        <f>IFERROR(VLOOKUP(C60,'ข้อมูลใน regis ชีววิทยา'!$A$2:$G$79,6,FALSE)," ")</f>
        <v xml:space="preserve"> </v>
      </c>
      <c r="I60" s="24" t="str">
        <f>IFERROR(VLOOKUP(C60,'ข้อมูลใน regis ชีววิทยา'!$A$2:$G$79,7,FALSE)," ")</f>
        <v xml:space="preserve"> </v>
      </c>
      <c r="J60" s="24" t="str">
        <f>IFERROR(VLOOKUP(C60,'ข้อมูลใน regis ชีววิทยา'!$A$2:$G$79,4,FALSE),"  ")</f>
        <v xml:space="preserve">  </v>
      </c>
      <c r="K60" s="24" t="str">
        <f t="shared" si="34"/>
        <v>ไม่ศึกษา</v>
      </c>
      <c r="L60" s="24" t="str">
        <f t="shared" si="35"/>
        <v xml:space="preserve">  </v>
      </c>
      <c r="M60" s="24"/>
    </row>
    <row r="61" spans="1:15" ht="20.45" customHeight="1" x14ac:dyDescent="0.5">
      <c r="A61" s="26"/>
      <c r="B61" s="27"/>
      <c r="C61" s="28" t="s">
        <v>272</v>
      </c>
      <c r="D61" s="29" t="s">
        <v>90</v>
      </c>
      <c r="E61" s="30" t="s">
        <v>391</v>
      </c>
      <c r="F61" s="24" t="s">
        <v>133</v>
      </c>
      <c r="G61" s="24">
        <f t="shared" si="33"/>
        <v>0</v>
      </c>
      <c r="H61" s="24" t="str">
        <f>IFERROR(VLOOKUP(C61,'ข้อมูลใน regis ชีววิทยา'!$A$2:$G$79,6,FALSE)," ")</f>
        <v xml:space="preserve"> </v>
      </c>
      <c r="I61" s="24" t="str">
        <f>IFERROR(VLOOKUP(C61,'ข้อมูลใน regis ชีววิทยา'!$A$2:$G$79,7,FALSE)," ")</f>
        <v xml:space="preserve"> </v>
      </c>
      <c r="J61" s="24" t="str">
        <f>IFERROR(VLOOKUP(C61,'ข้อมูลใน regis ชีววิทยา'!$A$2:$G$79,4,FALSE),"  ")</f>
        <v xml:space="preserve">  </v>
      </c>
      <c r="K61" s="24" t="str">
        <f t="shared" si="34"/>
        <v>ไม่ศึกษา</v>
      </c>
      <c r="L61" s="24" t="str">
        <f t="shared" si="35"/>
        <v xml:space="preserve">  </v>
      </c>
      <c r="M61" s="24"/>
    </row>
    <row r="62" spans="1:15" ht="20.45" customHeight="1" x14ac:dyDescent="0.5">
      <c r="A62" s="26"/>
      <c r="B62" s="27"/>
      <c r="C62" s="28" t="s">
        <v>273</v>
      </c>
      <c r="D62" s="29" t="s">
        <v>92</v>
      </c>
      <c r="E62" s="30" t="s">
        <v>392</v>
      </c>
      <c r="F62" s="24" t="s">
        <v>115</v>
      </c>
      <c r="G62" s="24">
        <f t="shared" si="33"/>
        <v>0</v>
      </c>
      <c r="H62" s="24" t="str">
        <f>IFERROR(VLOOKUP(C62,'ข้อมูลใน regis ชีววิทยา'!$A$2:$G$79,6,FALSE)," ")</f>
        <v xml:space="preserve"> </v>
      </c>
      <c r="I62" s="24" t="str">
        <f>IFERROR(VLOOKUP(C62,'ข้อมูลใน regis ชีววิทยา'!$A$2:$G$79,7,FALSE)," ")</f>
        <v xml:space="preserve"> </v>
      </c>
      <c r="J62" s="24" t="str">
        <f>IFERROR(VLOOKUP(C62,'ข้อมูลใน regis ชีววิทยา'!$A$2:$G$79,4,FALSE),"  ")</f>
        <v xml:space="preserve">  </v>
      </c>
      <c r="K62" s="24" t="str">
        <f t="shared" si="34"/>
        <v>ไม่ศึกษา</v>
      </c>
      <c r="L62" s="24" t="str">
        <f t="shared" si="35"/>
        <v xml:space="preserve">  </v>
      </c>
      <c r="M62" s="24"/>
    </row>
    <row r="63" spans="1:15" ht="20.45" customHeight="1" x14ac:dyDescent="0.5">
      <c r="A63" s="26"/>
      <c r="B63" s="27"/>
      <c r="C63" s="28" t="s">
        <v>274</v>
      </c>
      <c r="D63" s="29" t="s">
        <v>94</v>
      </c>
      <c r="E63" s="30" t="s">
        <v>393</v>
      </c>
      <c r="F63" s="24" t="s">
        <v>133</v>
      </c>
      <c r="G63" s="24">
        <f t="shared" si="33"/>
        <v>0</v>
      </c>
      <c r="H63" s="24" t="str">
        <f>IFERROR(VLOOKUP(C63,'ข้อมูลใน regis ชีววิทยา'!$A$2:$G$79,6,FALSE)," ")</f>
        <v xml:space="preserve"> </v>
      </c>
      <c r="I63" s="24" t="str">
        <f>IFERROR(VLOOKUP(C63,'ข้อมูลใน regis ชีววิทยา'!$A$2:$G$79,7,FALSE)," ")</f>
        <v xml:space="preserve"> </v>
      </c>
      <c r="J63" s="24" t="str">
        <f>IFERROR(VLOOKUP(C63,'ข้อมูลใน regis ชีววิทยา'!$A$2:$G$79,4,FALSE),"  ")</f>
        <v xml:space="preserve">  </v>
      </c>
      <c r="K63" s="24" t="str">
        <f t="shared" si="34"/>
        <v>ไม่ศึกษา</v>
      </c>
      <c r="L63" s="24" t="str">
        <f t="shared" si="35"/>
        <v xml:space="preserve">  </v>
      </c>
      <c r="M63" s="24"/>
    </row>
    <row r="64" spans="1:15" ht="20.45" customHeight="1" x14ac:dyDescent="0.5">
      <c r="A64" s="26"/>
      <c r="B64" s="27"/>
      <c r="C64" s="28" t="s">
        <v>277</v>
      </c>
      <c r="D64" s="29" t="s">
        <v>100</v>
      </c>
      <c r="E64" s="30" t="s">
        <v>402</v>
      </c>
      <c r="F64" s="24" t="s">
        <v>115</v>
      </c>
      <c r="G64" s="24">
        <f t="shared" si="33"/>
        <v>0</v>
      </c>
      <c r="H64" s="24" t="str">
        <f>IFERROR(VLOOKUP(C64,'ข้อมูลใน regis ชีววิทยา'!$A$2:$G$79,6,FALSE)," ")</f>
        <v xml:space="preserve"> </v>
      </c>
      <c r="I64" s="24" t="str">
        <f>IFERROR(VLOOKUP(C64,'ข้อมูลใน regis ชีววิทยา'!$A$2:$G$79,7,FALSE)," ")</f>
        <v xml:space="preserve"> </v>
      </c>
      <c r="J64" s="24" t="str">
        <f>IFERROR(VLOOKUP(C64,'ข้อมูลใน regis ชีววิทยา'!$A$2:$G$79,4,FALSE),"  ")</f>
        <v xml:space="preserve">  </v>
      </c>
      <c r="K64" s="24" t="str">
        <f t="shared" si="34"/>
        <v>ไม่ศึกษา</v>
      </c>
      <c r="L64" s="24" t="str">
        <f t="shared" si="35"/>
        <v xml:space="preserve">  </v>
      </c>
      <c r="M64" s="24"/>
    </row>
    <row r="65" spans="1:14" ht="20.45" customHeight="1" x14ac:dyDescent="0.5">
      <c r="A65" s="26"/>
      <c r="B65" s="27"/>
      <c r="C65" s="28" t="s">
        <v>278</v>
      </c>
      <c r="D65" s="29" t="s">
        <v>102</v>
      </c>
      <c r="E65" s="30" t="s">
        <v>403</v>
      </c>
      <c r="F65" s="24" t="s">
        <v>133</v>
      </c>
      <c r="G65" s="24">
        <f t="shared" si="33"/>
        <v>0</v>
      </c>
      <c r="H65" s="24" t="str">
        <f>IFERROR(VLOOKUP(C65,'ข้อมูลใน regis ชีววิทยา'!$A$2:$G$79,6,FALSE)," ")</f>
        <v xml:space="preserve"> </v>
      </c>
      <c r="I65" s="24" t="str">
        <f>IFERROR(VLOOKUP(C65,'ข้อมูลใน regis ชีววิทยา'!$A$2:$G$79,7,FALSE)," ")</f>
        <v xml:space="preserve"> </v>
      </c>
      <c r="J65" s="24" t="str">
        <f>IFERROR(VLOOKUP(C65,'ข้อมูลใน regis ชีววิทยา'!$A$2:$G$79,4,FALSE),"  ")</f>
        <v xml:space="preserve">  </v>
      </c>
      <c r="K65" s="24" t="str">
        <f t="shared" si="34"/>
        <v>ไม่ศึกษา</v>
      </c>
      <c r="L65" s="24" t="str">
        <f t="shared" si="35"/>
        <v xml:space="preserve">  </v>
      </c>
      <c r="M65" s="24"/>
    </row>
    <row r="66" spans="1:14" ht="20.45" customHeight="1" x14ac:dyDescent="0.5">
      <c r="A66" s="26"/>
      <c r="B66" s="27"/>
      <c r="C66" s="28" t="s">
        <v>279</v>
      </c>
      <c r="D66" s="29" t="s">
        <v>104</v>
      </c>
      <c r="E66" s="30" t="s">
        <v>394</v>
      </c>
      <c r="F66" s="24" t="s">
        <v>115</v>
      </c>
      <c r="G66" s="24">
        <f t="shared" si="33"/>
        <v>0</v>
      </c>
      <c r="H66" s="24" t="str">
        <f>IFERROR(VLOOKUP(C66,'ข้อมูลใน regis ชีววิทยา'!$A$2:$G$79,6,FALSE)," ")</f>
        <v xml:space="preserve"> </v>
      </c>
      <c r="I66" s="24" t="str">
        <f>IFERROR(VLOOKUP(C66,'ข้อมูลใน regis ชีววิทยา'!$A$2:$G$79,7,FALSE)," ")</f>
        <v xml:space="preserve"> </v>
      </c>
      <c r="J66" s="24" t="str">
        <f>IFERROR(VLOOKUP(C66,'ข้อมูลใน regis ชีววิทยา'!$A$2:$G$79,4,FALSE),"  ")</f>
        <v xml:space="preserve">  </v>
      </c>
      <c r="K66" s="24" t="str">
        <f t="shared" si="34"/>
        <v>ไม่ศึกษา</v>
      </c>
      <c r="L66" s="24" t="str">
        <f t="shared" si="35"/>
        <v xml:space="preserve">  </v>
      </c>
      <c r="M66" s="24"/>
    </row>
    <row r="67" spans="1:14" ht="20.45" customHeight="1" x14ac:dyDescent="0.5">
      <c r="A67" s="26"/>
      <c r="B67" s="27"/>
      <c r="C67" s="28" t="s">
        <v>280</v>
      </c>
      <c r="D67" s="29" t="s">
        <v>106</v>
      </c>
      <c r="E67" s="30" t="s">
        <v>395</v>
      </c>
      <c r="F67" s="24" t="s">
        <v>133</v>
      </c>
      <c r="G67" s="24">
        <f t="shared" si="33"/>
        <v>0</v>
      </c>
      <c r="H67" s="24" t="str">
        <f>IFERROR(VLOOKUP(C67,'ข้อมูลใน regis ชีววิทยา'!$A$2:$G$79,6,FALSE)," ")</f>
        <v xml:space="preserve"> </v>
      </c>
      <c r="I67" s="24" t="str">
        <f>IFERROR(VLOOKUP(C67,'ข้อมูลใน regis ชีววิทยา'!$A$2:$G$79,7,FALSE)," ")</f>
        <v xml:space="preserve"> </v>
      </c>
      <c r="J67" s="24" t="str">
        <f>IFERROR(VLOOKUP(C67,'ข้อมูลใน regis ชีววิทยา'!$A$2:$G$79,4,FALSE),"  ")</f>
        <v xml:space="preserve">  </v>
      </c>
      <c r="K67" s="24" t="str">
        <f t="shared" si="34"/>
        <v>ไม่ศึกษา</v>
      </c>
      <c r="L67" s="24" t="str">
        <f t="shared" si="35"/>
        <v xml:space="preserve">  </v>
      </c>
      <c r="M67" s="24"/>
    </row>
    <row r="68" spans="1:14" ht="20.45" customHeight="1" x14ac:dyDescent="0.5">
      <c r="A68" s="26"/>
      <c r="B68" s="27"/>
      <c r="C68" s="28" t="s">
        <v>281</v>
      </c>
      <c r="D68" s="29" t="s">
        <v>108</v>
      </c>
      <c r="E68" s="30" t="s">
        <v>399</v>
      </c>
      <c r="F68" s="24" t="s">
        <v>135</v>
      </c>
      <c r="G68" s="24">
        <f t="shared" si="33"/>
        <v>0</v>
      </c>
      <c r="H68" s="24" t="str">
        <f>IFERROR(VLOOKUP(C68,'ข้อมูลใน regis ชีววิทยา'!$A$2:$G$79,6,FALSE)," ")</f>
        <v xml:space="preserve"> </v>
      </c>
      <c r="I68" s="24" t="str">
        <f>IFERROR(VLOOKUP(C68,'ข้อมูลใน regis ชีววิทยา'!$A$2:$G$79,7,FALSE)," ")</f>
        <v xml:space="preserve"> </v>
      </c>
      <c r="J68" s="24" t="str">
        <f>IFERROR(VLOOKUP(C68,'ข้อมูลใน regis ชีววิทยา'!$A$2:$G$79,4,FALSE),"  ")</f>
        <v xml:space="preserve">  </v>
      </c>
      <c r="K68" s="24" t="str">
        <f t="shared" si="34"/>
        <v>ไม่ศึกษา</v>
      </c>
      <c r="L68" s="24" t="str">
        <f t="shared" si="35"/>
        <v xml:space="preserve">  </v>
      </c>
      <c r="M68" s="24"/>
    </row>
    <row r="69" spans="1:14" ht="20.45" customHeight="1" x14ac:dyDescent="0.5">
      <c r="A69" s="26"/>
      <c r="B69" s="27"/>
      <c r="C69" s="28" t="s">
        <v>282</v>
      </c>
      <c r="D69" s="35" t="s">
        <v>110</v>
      </c>
      <c r="E69" s="30" t="s">
        <v>473</v>
      </c>
      <c r="F69" s="24" t="s">
        <v>134</v>
      </c>
      <c r="G69" s="24">
        <f t="shared" si="33"/>
        <v>0</v>
      </c>
      <c r="H69" s="24" t="str">
        <f>IFERROR(VLOOKUP(C69,'ข้อมูลใน regis ชีววิทยา'!$A$2:$G$79,6,FALSE)," ")</f>
        <v xml:space="preserve"> </v>
      </c>
      <c r="I69" s="24" t="str">
        <f>IFERROR(VLOOKUP(C69,'ข้อมูลใน regis ชีววิทยา'!$A$2:$G$79,7,FALSE)," ")</f>
        <v xml:space="preserve"> </v>
      </c>
      <c r="J69" s="24" t="str">
        <f>IFERROR(VLOOKUP(C69,'ข้อมูลใน regis ชีววิทยา'!$A$2:$G$79,4,FALSE),"  ")</f>
        <v xml:space="preserve">  </v>
      </c>
      <c r="K69" s="24" t="str">
        <f t="shared" si="34"/>
        <v>ไม่ศึกษา</v>
      </c>
      <c r="L69" s="24" t="str">
        <f t="shared" si="35"/>
        <v xml:space="preserve">  </v>
      </c>
      <c r="M69" s="24"/>
    </row>
    <row r="70" spans="1:14" ht="20.45" customHeight="1" x14ac:dyDescent="0.5">
      <c r="A70" s="26"/>
      <c r="B70" s="27"/>
      <c r="C70" s="28" t="s">
        <v>283</v>
      </c>
      <c r="D70" s="29" t="s">
        <v>112</v>
      </c>
      <c r="E70" s="30" t="s">
        <v>409</v>
      </c>
      <c r="F70" s="24" t="s">
        <v>115</v>
      </c>
      <c r="G70" s="24">
        <f t="shared" si="33"/>
        <v>0</v>
      </c>
      <c r="H70" s="24" t="str">
        <f>IFERROR(VLOOKUP(C70,'ข้อมูลใน regis ชีววิทยา'!$A$2:$G$79,6,FALSE)," ")</f>
        <v xml:space="preserve"> </v>
      </c>
      <c r="I70" s="24" t="str">
        <f>IFERROR(VLOOKUP(C70,'ข้อมูลใน regis ชีววิทยา'!$A$2:$G$79,7,FALSE)," ")</f>
        <v xml:space="preserve"> </v>
      </c>
      <c r="J70" s="24" t="str">
        <f>IFERROR(VLOOKUP(C70,'ข้อมูลใน regis ชีววิทยา'!$A$2:$G$79,4,FALSE),"  ")</f>
        <v xml:space="preserve">  </v>
      </c>
      <c r="K70" s="24" t="str">
        <f t="shared" si="34"/>
        <v>ไม่ศึกษา</v>
      </c>
      <c r="L70" s="24" t="str">
        <f t="shared" si="35"/>
        <v xml:space="preserve">  </v>
      </c>
      <c r="M70" s="24"/>
    </row>
    <row r="71" spans="1:14" ht="20.45" customHeight="1" x14ac:dyDescent="0.5">
      <c r="A71" s="26"/>
      <c r="B71" s="27"/>
      <c r="C71" s="28" t="s">
        <v>284</v>
      </c>
      <c r="D71" s="29" t="s">
        <v>114</v>
      </c>
      <c r="E71" s="30" t="s">
        <v>405</v>
      </c>
      <c r="F71" s="24" t="s">
        <v>115</v>
      </c>
      <c r="G71" s="24">
        <f t="shared" si="33"/>
        <v>0</v>
      </c>
      <c r="H71" s="24" t="str">
        <f>IFERROR(VLOOKUP(C71,'ข้อมูลใน regis ชีววิทยา'!$A$2:$G$79,6,FALSE)," ")</f>
        <v xml:space="preserve"> </v>
      </c>
      <c r="I71" s="24" t="str">
        <f>IFERROR(VLOOKUP(C71,'ข้อมูลใน regis ชีววิทยา'!$A$2:$G$79,7,FALSE)," ")</f>
        <v xml:space="preserve"> </v>
      </c>
      <c r="J71" s="24" t="str">
        <f>IFERROR(VLOOKUP(C71,'ข้อมูลใน regis ชีววิทยา'!$A$2:$G$79,4,FALSE),"  ")</f>
        <v xml:space="preserve">  </v>
      </c>
      <c r="K71" s="24" t="str">
        <f t="shared" si="34"/>
        <v>ไม่ศึกษา</v>
      </c>
      <c r="L71" s="24" t="str">
        <f t="shared" si="35"/>
        <v xml:space="preserve">  </v>
      </c>
      <c r="M71" s="24"/>
    </row>
    <row r="72" spans="1:14" ht="20.45" customHeight="1" x14ac:dyDescent="0.5">
      <c r="A72" s="26"/>
      <c r="B72" s="27"/>
      <c r="C72" s="28" t="s">
        <v>285</v>
      </c>
      <c r="D72" s="29" t="s">
        <v>117</v>
      </c>
      <c r="E72" s="30" t="s">
        <v>410</v>
      </c>
      <c r="F72" s="24">
        <v>1</v>
      </c>
      <c r="G72" s="24">
        <f t="shared" si="33"/>
        <v>0</v>
      </c>
      <c r="H72" s="24" t="str">
        <f>IFERROR(VLOOKUP(C72,'ข้อมูลใน regis ชีววิทยา'!$A$2:$G$79,6,FALSE)," ")</f>
        <v xml:space="preserve"> </v>
      </c>
      <c r="I72" s="24" t="str">
        <f>IFERROR(VLOOKUP(C72,'ข้อมูลใน regis ชีววิทยา'!$A$2:$G$79,7,FALSE)," ")</f>
        <v xml:space="preserve"> </v>
      </c>
      <c r="J72" s="24" t="str">
        <f>IFERROR(VLOOKUP(C72,'ข้อมูลใน regis ชีววิทยา'!$A$2:$G$79,4,FALSE),"  ")</f>
        <v xml:space="preserve">  </v>
      </c>
      <c r="K72" s="24" t="str">
        <f t="shared" si="34"/>
        <v>ไม่ศึกษา</v>
      </c>
      <c r="L72" s="24" t="str">
        <f t="shared" si="35"/>
        <v xml:space="preserve">  </v>
      </c>
      <c r="M72" s="24"/>
    </row>
    <row r="73" spans="1:14" ht="20.45" customHeight="1" x14ac:dyDescent="0.5">
      <c r="A73" s="26"/>
      <c r="B73" s="27"/>
      <c r="C73" s="28" t="s">
        <v>286</v>
      </c>
      <c r="D73" s="29" t="s">
        <v>119</v>
      </c>
      <c r="E73" s="30" t="s">
        <v>411</v>
      </c>
      <c r="F73" s="24" t="s">
        <v>138</v>
      </c>
      <c r="G73" s="24">
        <f t="shared" si="33"/>
        <v>0</v>
      </c>
      <c r="H73" s="24" t="str">
        <f>IFERROR(VLOOKUP(C73,'ข้อมูลใน regis ชีววิทยา'!$A$2:$G$79,6,FALSE)," ")</f>
        <v xml:space="preserve"> </v>
      </c>
      <c r="I73" s="24" t="str">
        <f>IFERROR(VLOOKUP(C73,'ข้อมูลใน regis ชีววิทยา'!$A$2:$G$79,7,FALSE)," ")</f>
        <v xml:space="preserve"> </v>
      </c>
      <c r="J73" s="24" t="str">
        <f>IFERROR(VLOOKUP(C73,'ข้อมูลใน regis ชีววิทยา'!$A$2:$G$79,4,FALSE),"  ")</f>
        <v xml:space="preserve">  </v>
      </c>
      <c r="K73" s="24" t="str">
        <f t="shared" si="34"/>
        <v>ไม่ศึกษา</v>
      </c>
      <c r="L73" s="24" t="str">
        <f t="shared" si="35"/>
        <v xml:space="preserve">  </v>
      </c>
      <c r="M73" s="24"/>
    </row>
    <row r="74" spans="1:14" ht="20.45" customHeight="1" x14ac:dyDescent="0.5">
      <c r="A74" s="26"/>
      <c r="B74" s="34" t="s">
        <v>257</v>
      </c>
      <c r="C74" s="36"/>
      <c r="D74" s="29"/>
      <c r="E74" s="30"/>
      <c r="F74" s="24"/>
      <c r="G74" s="24">
        <f>SUM(G75+G76+G77+G78+G79+G80+G81+G82+G83+G84+G85+G86+G87+G88+G89+G90+G91+G92+G93+G94+G95+G96+G97)</f>
        <v>0</v>
      </c>
      <c r="H74" s="24"/>
      <c r="I74" s="24"/>
      <c r="J74" s="24"/>
      <c r="K74" s="24"/>
      <c r="L74" s="24"/>
      <c r="M74" s="24" t="str">
        <f>IF((G74-N74)&gt;=0,"ครบ","ไม่ครบ")</f>
        <v>ไม่ครบ</v>
      </c>
      <c r="N74" s="9">
        <v>18</v>
      </c>
    </row>
    <row r="75" spans="1:14" ht="20.45" customHeight="1" x14ac:dyDescent="0.5">
      <c r="A75" s="26"/>
      <c r="B75" s="27"/>
      <c r="C75" s="28" t="s">
        <v>287</v>
      </c>
      <c r="D75" s="29" t="s">
        <v>143</v>
      </c>
      <c r="E75" s="30" t="s">
        <v>406</v>
      </c>
      <c r="F75" s="24" t="s">
        <v>115</v>
      </c>
      <c r="G75" s="24">
        <f>IF(K75&lt;&gt;"ไม่ศึกษา",LEFT(F75,1),0)</f>
        <v>0</v>
      </c>
      <c r="H75" s="24" t="str">
        <f>IFERROR(VLOOKUP(C75,'ข้อมูลใน regis ชีววิทยา'!$A$2:$G$79,6,FALSE)," ")</f>
        <v xml:space="preserve"> </v>
      </c>
      <c r="I75" s="24" t="str">
        <f>IFERROR(VLOOKUP(C75,'ข้อมูลใน regis ชีววิทยา'!$A$2:$G$79,7,FALSE)," ")</f>
        <v xml:space="preserve"> </v>
      </c>
      <c r="J75" s="24" t="str">
        <f>IFERROR(VLOOKUP(C75,'ข้อมูลใน regis ชีววิทยา'!$A$2:$G$79,4,FALSE),"  ")</f>
        <v xml:space="preserve">  </v>
      </c>
      <c r="K75" s="24" t="str">
        <f t="shared" ref="K75:K97" si="36">IFERROR(IF(J75="A",4,IF(J75="B+",3.5,IF(J75="B",3,IF(J75="C+",2.5,IF(J75="C",2,IF(J75="D+",1.5,IF(J75="D",1,IF(J75="F",0,IF(J75="N","กำลังศึกษา","ไม่ศึกษา"))))))))),"  ")</f>
        <v>ไม่ศึกษา</v>
      </c>
      <c r="L75" s="24" t="str">
        <f t="shared" ref="L75:L97" si="37">IF(K75="ไม่ศึกษา","  ",IF(K75="กำลังศึกษา"," ",K75*G75))</f>
        <v xml:space="preserve">  </v>
      </c>
      <c r="M75" s="24"/>
    </row>
    <row r="76" spans="1:14" ht="20.45" customHeight="1" x14ac:dyDescent="0.5">
      <c r="A76" s="26"/>
      <c r="B76" s="27"/>
      <c r="C76" s="28" t="s">
        <v>288</v>
      </c>
      <c r="D76" s="29" t="s">
        <v>145</v>
      </c>
      <c r="E76" s="30" t="s">
        <v>414</v>
      </c>
      <c r="F76" s="24" t="s">
        <v>115</v>
      </c>
      <c r="G76" s="24">
        <f t="shared" ref="G76:G97" si="38">IF(K76&lt;&gt;"ไม่ศึกษา",LEFT(F76,1),0)</f>
        <v>0</v>
      </c>
      <c r="H76" s="24" t="str">
        <f>IFERROR(VLOOKUP(C76,'ข้อมูลใน regis ชีววิทยา'!$A$2:$G$79,6,FALSE)," ")</f>
        <v xml:space="preserve"> </v>
      </c>
      <c r="I76" s="24" t="str">
        <f>IFERROR(VLOOKUP(C76,'ข้อมูลใน regis ชีววิทยา'!$A$2:$G$79,7,FALSE)," ")</f>
        <v xml:space="preserve"> </v>
      </c>
      <c r="J76" s="24" t="str">
        <f>IFERROR(VLOOKUP(C76,'ข้อมูลใน regis ชีววิทยา'!$A$2:$G$79,4,FALSE),"  ")</f>
        <v xml:space="preserve">  </v>
      </c>
      <c r="K76" s="24" t="str">
        <f t="shared" si="36"/>
        <v>ไม่ศึกษา</v>
      </c>
      <c r="L76" s="24" t="str">
        <f t="shared" si="37"/>
        <v xml:space="preserve">  </v>
      </c>
      <c r="M76" s="24"/>
    </row>
    <row r="77" spans="1:14" ht="20.45" customHeight="1" x14ac:dyDescent="0.5">
      <c r="A77" s="26"/>
      <c r="B77" s="27"/>
      <c r="C77" s="37" t="s">
        <v>289</v>
      </c>
      <c r="D77" s="29" t="s">
        <v>147</v>
      </c>
      <c r="E77" s="30" t="s">
        <v>415</v>
      </c>
      <c r="F77" s="24" t="s">
        <v>115</v>
      </c>
      <c r="G77" s="24">
        <f t="shared" si="38"/>
        <v>0</v>
      </c>
      <c r="H77" s="24" t="str">
        <f>IFERROR(VLOOKUP(C77,'ข้อมูลใน regis ชีววิทยา'!$A$2:$G$79,6,FALSE)," ")</f>
        <v xml:space="preserve"> </v>
      </c>
      <c r="I77" s="24" t="str">
        <f>IFERROR(VLOOKUP(C77,'ข้อมูลใน regis ชีววิทยา'!$A$2:$G$79,7,FALSE)," ")</f>
        <v xml:space="preserve"> </v>
      </c>
      <c r="J77" s="24" t="str">
        <f>IFERROR(VLOOKUP(C77,'ข้อมูลใน regis ชีววิทยา'!$A$2:$G$79,4,FALSE),"  ")</f>
        <v xml:space="preserve">  </v>
      </c>
      <c r="K77" s="24" t="str">
        <f t="shared" si="36"/>
        <v>ไม่ศึกษา</v>
      </c>
      <c r="L77" s="24" t="str">
        <f t="shared" si="37"/>
        <v xml:space="preserve">  </v>
      </c>
      <c r="M77" s="24"/>
    </row>
    <row r="78" spans="1:14" ht="20.45" customHeight="1" x14ac:dyDescent="0.5">
      <c r="A78" s="26"/>
      <c r="B78" s="27"/>
      <c r="C78" s="28" t="s">
        <v>290</v>
      </c>
      <c r="D78" s="29" t="s">
        <v>149</v>
      </c>
      <c r="E78" s="30" t="s">
        <v>416</v>
      </c>
      <c r="F78" s="24" t="s">
        <v>244</v>
      </c>
      <c r="G78" s="24">
        <f t="shared" si="38"/>
        <v>0</v>
      </c>
      <c r="H78" s="24" t="str">
        <f>IFERROR(VLOOKUP(C78,'ข้อมูลใน regis ชีววิทยา'!$A$2:$G$79,6,FALSE)," ")</f>
        <v xml:space="preserve"> </v>
      </c>
      <c r="I78" s="24" t="str">
        <f>IFERROR(VLOOKUP(C78,'ข้อมูลใน regis ชีววิทยา'!$A$2:$G$79,7,FALSE)," ")</f>
        <v xml:space="preserve"> </v>
      </c>
      <c r="J78" s="24" t="str">
        <f>IFERROR(VLOOKUP(C78,'ข้อมูลใน regis ชีววิทยา'!$A$2:$G$79,4,FALSE),"  ")</f>
        <v xml:space="preserve">  </v>
      </c>
      <c r="K78" s="24" t="str">
        <f t="shared" si="36"/>
        <v>ไม่ศึกษา</v>
      </c>
      <c r="L78" s="24" t="str">
        <f t="shared" si="37"/>
        <v xml:space="preserve">  </v>
      </c>
      <c r="M78" s="24"/>
    </row>
    <row r="79" spans="1:14" ht="20.45" customHeight="1" x14ac:dyDescent="0.5">
      <c r="A79" s="26"/>
      <c r="B79" s="27"/>
      <c r="C79" s="28" t="s">
        <v>291</v>
      </c>
      <c r="D79" s="29" t="s">
        <v>151</v>
      </c>
      <c r="E79" s="30" t="s">
        <v>417</v>
      </c>
      <c r="F79" s="24" t="s">
        <v>132</v>
      </c>
      <c r="G79" s="24">
        <f t="shared" si="38"/>
        <v>0</v>
      </c>
      <c r="H79" s="24" t="str">
        <f>IFERROR(VLOOKUP(C79,'ข้อมูลใน regis ชีววิทยา'!$A$2:$G$79,6,FALSE)," ")</f>
        <v xml:space="preserve"> </v>
      </c>
      <c r="I79" s="24" t="str">
        <f>IFERROR(VLOOKUP(C79,'ข้อมูลใน regis ชีววิทยา'!$A$2:$G$79,7,FALSE)," ")</f>
        <v xml:space="preserve"> </v>
      </c>
      <c r="J79" s="24" t="str">
        <f>IFERROR(VLOOKUP(C79,'ข้อมูลใน regis ชีววิทยา'!$A$2:$G$79,4,FALSE),"  ")</f>
        <v xml:space="preserve">  </v>
      </c>
      <c r="K79" s="24" t="str">
        <f t="shared" si="36"/>
        <v>ไม่ศึกษา</v>
      </c>
      <c r="L79" s="24" t="str">
        <f t="shared" si="37"/>
        <v xml:space="preserve">  </v>
      </c>
      <c r="M79" s="24"/>
    </row>
    <row r="80" spans="1:14" ht="20.45" customHeight="1" x14ac:dyDescent="0.5">
      <c r="A80" s="26"/>
      <c r="B80" s="27"/>
      <c r="C80" s="28" t="s">
        <v>739</v>
      </c>
      <c r="D80" s="29"/>
      <c r="E80" s="30" t="s">
        <v>740</v>
      </c>
      <c r="F80" s="24" t="s">
        <v>132</v>
      </c>
      <c r="G80" s="24">
        <f t="shared" si="38"/>
        <v>0</v>
      </c>
      <c r="H80" s="24" t="str">
        <f>IFERROR(VLOOKUP(C80,'ข้อมูลใน regis ชีววิทยา'!$A$2:$G$79,6,FALSE)," ")</f>
        <v xml:space="preserve"> </v>
      </c>
      <c r="I80" s="24" t="str">
        <f>IFERROR(VLOOKUP(C80,'ข้อมูลใน regis ชีววิทยา'!$A$2:$G$79,7,FALSE)," ")</f>
        <v xml:space="preserve"> </v>
      </c>
      <c r="J80" s="24" t="str">
        <f>IFERROR(VLOOKUP(C80,'ข้อมูลใน regis ชีววิทยา'!$A$2:$G$79,4,FALSE),"  ")</f>
        <v xml:space="preserve">  </v>
      </c>
      <c r="K80" s="24" t="str">
        <f t="shared" ref="K80" si="39">IFERROR(IF(J80="A",4,IF(J80="B+",3.5,IF(J80="B",3,IF(J80="C+",2.5,IF(J80="C",2,IF(J80="D+",1.5,IF(J80="D",1,IF(J80="F",0,IF(J80="N","กำลังศึกษา","ไม่ศึกษา"))))))))),"  ")</f>
        <v>ไม่ศึกษา</v>
      </c>
      <c r="L80" s="24" t="str">
        <f t="shared" ref="L80" si="40">IF(K80="ไม่ศึกษา","  ",IF(K80="กำลังศึกษา"," ",K80*G80))</f>
        <v xml:space="preserve">  </v>
      </c>
      <c r="M80" s="24"/>
    </row>
    <row r="81" spans="1:13" ht="20.45" customHeight="1" x14ac:dyDescent="0.5">
      <c r="A81" s="26"/>
      <c r="B81" s="27"/>
      <c r="C81" s="28" t="s">
        <v>292</v>
      </c>
      <c r="D81" s="29" t="s">
        <v>153</v>
      </c>
      <c r="E81" s="30" t="s">
        <v>474</v>
      </c>
      <c r="F81" s="24" t="s">
        <v>134</v>
      </c>
      <c r="G81" s="24">
        <f t="shared" si="38"/>
        <v>0</v>
      </c>
      <c r="H81" s="24" t="str">
        <f>IFERROR(VLOOKUP(C81,'ข้อมูลใน regis ชีววิทยา'!$A$2:$G$79,6,FALSE)," ")</f>
        <v xml:space="preserve"> </v>
      </c>
      <c r="I81" s="24" t="str">
        <f>IFERROR(VLOOKUP(C81,'ข้อมูลใน regis ชีววิทยา'!$A$2:$G$79,7,FALSE)," ")</f>
        <v xml:space="preserve"> </v>
      </c>
      <c r="J81" s="24" t="str">
        <f>IFERROR(VLOOKUP(C81,'ข้อมูลใน regis ชีววิทยา'!$A$2:$G$79,4,FALSE),"  ")</f>
        <v xml:space="preserve">  </v>
      </c>
      <c r="K81" s="24" t="str">
        <f t="shared" si="36"/>
        <v>ไม่ศึกษา</v>
      </c>
      <c r="L81" s="24" t="str">
        <f t="shared" si="37"/>
        <v xml:space="preserve">  </v>
      </c>
      <c r="M81" s="24"/>
    </row>
    <row r="82" spans="1:13" ht="20.45" customHeight="1" x14ac:dyDescent="0.5">
      <c r="A82" s="26"/>
      <c r="B82" s="27"/>
      <c r="C82" s="28" t="s">
        <v>293</v>
      </c>
      <c r="D82" s="29" t="s">
        <v>155</v>
      </c>
      <c r="E82" s="30" t="s">
        <v>407</v>
      </c>
      <c r="F82" s="24" t="s">
        <v>132</v>
      </c>
      <c r="G82" s="24">
        <f t="shared" si="38"/>
        <v>0</v>
      </c>
      <c r="H82" s="24" t="str">
        <f>IFERROR(VLOOKUP(C82,'ข้อมูลใน regis ชีววิทยา'!$A$2:$G$79,6,FALSE)," ")</f>
        <v xml:space="preserve"> </v>
      </c>
      <c r="I82" s="24" t="str">
        <f>IFERROR(VLOOKUP(C82,'ข้อมูลใน regis ชีววิทยา'!$A$2:$G$79,7,FALSE)," ")</f>
        <v xml:space="preserve"> </v>
      </c>
      <c r="J82" s="24" t="str">
        <f>IFERROR(VLOOKUP(C82,'ข้อมูลใน regis ชีววิทยา'!$A$2:$G$79,4,FALSE),"  ")</f>
        <v xml:space="preserve">  </v>
      </c>
      <c r="K82" s="24" t="str">
        <f t="shared" si="36"/>
        <v>ไม่ศึกษา</v>
      </c>
      <c r="L82" s="24" t="str">
        <f t="shared" si="37"/>
        <v xml:space="preserve">  </v>
      </c>
      <c r="M82" s="24"/>
    </row>
    <row r="83" spans="1:13" ht="20.45" customHeight="1" x14ac:dyDescent="0.5">
      <c r="A83" s="26"/>
      <c r="B83" s="27"/>
      <c r="C83" s="28" t="s">
        <v>294</v>
      </c>
      <c r="D83" s="29" t="s">
        <v>157</v>
      </c>
      <c r="E83" s="30" t="s">
        <v>418</v>
      </c>
      <c r="F83" s="24" t="s">
        <v>115</v>
      </c>
      <c r="G83" s="24">
        <f t="shared" si="38"/>
        <v>0</v>
      </c>
      <c r="H83" s="24" t="str">
        <f>IFERROR(VLOOKUP(C83,'ข้อมูลใน regis ชีววิทยา'!$A$2:$G$79,6,FALSE)," ")</f>
        <v xml:space="preserve"> </v>
      </c>
      <c r="I83" s="24" t="str">
        <f>IFERROR(VLOOKUP(C83,'ข้อมูลใน regis ชีววิทยา'!$A$2:$G$79,7,FALSE)," ")</f>
        <v xml:space="preserve"> </v>
      </c>
      <c r="J83" s="24" t="str">
        <f>IFERROR(VLOOKUP(C83,'ข้อมูลใน regis ชีววิทยา'!$A$2:$G$79,4,FALSE),"  ")</f>
        <v xml:space="preserve">  </v>
      </c>
      <c r="K83" s="24" t="str">
        <f t="shared" si="36"/>
        <v>ไม่ศึกษา</v>
      </c>
      <c r="L83" s="24" t="str">
        <f t="shared" si="37"/>
        <v xml:space="preserve">  </v>
      </c>
      <c r="M83" s="24"/>
    </row>
    <row r="84" spans="1:13" ht="20.45" customHeight="1" x14ac:dyDescent="0.5">
      <c r="A84" s="26"/>
      <c r="B84" s="27"/>
      <c r="C84" s="28" t="s">
        <v>295</v>
      </c>
      <c r="D84" s="29" t="s">
        <v>159</v>
      </c>
      <c r="E84" s="30" t="s">
        <v>419</v>
      </c>
      <c r="F84" s="24" t="s">
        <v>115</v>
      </c>
      <c r="G84" s="24">
        <f t="shared" si="38"/>
        <v>0</v>
      </c>
      <c r="H84" s="24" t="str">
        <f>IFERROR(VLOOKUP(C84,'ข้อมูลใน regis ชีววิทยา'!$A$2:$G$79,6,FALSE)," ")</f>
        <v xml:space="preserve"> </v>
      </c>
      <c r="I84" s="24" t="str">
        <f>IFERROR(VLOOKUP(C84,'ข้อมูลใน regis ชีววิทยา'!$A$2:$G$79,7,FALSE)," ")</f>
        <v xml:space="preserve"> </v>
      </c>
      <c r="J84" s="24" t="str">
        <f>IFERROR(VLOOKUP(C84,'ข้อมูลใน regis ชีววิทยา'!$A$2:$G$79,4,FALSE),"  ")</f>
        <v xml:space="preserve">  </v>
      </c>
      <c r="K84" s="24" t="str">
        <f t="shared" si="36"/>
        <v>ไม่ศึกษา</v>
      </c>
      <c r="L84" s="24" t="str">
        <f t="shared" si="37"/>
        <v xml:space="preserve">  </v>
      </c>
      <c r="M84" s="24"/>
    </row>
    <row r="85" spans="1:13" ht="20.45" customHeight="1" x14ac:dyDescent="0.5">
      <c r="A85" s="26"/>
      <c r="B85" s="27"/>
      <c r="C85" s="28" t="s">
        <v>741</v>
      </c>
      <c r="D85" s="29"/>
      <c r="E85" s="30" t="s">
        <v>742</v>
      </c>
      <c r="F85" s="24" t="s">
        <v>132</v>
      </c>
      <c r="G85" s="24">
        <f t="shared" ref="G85" si="41">IF(K85&lt;&gt;"ไม่ศึกษา",LEFT(F85,1),0)</f>
        <v>0</v>
      </c>
      <c r="H85" s="24" t="str">
        <f>IFERROR(VLOOKUP(C85,'ข้อมูลใน regis ชีววิทยา'!$A$2:$G$79,6,FALSE)," ")</f>
        <v xml:space="preserve"> </v>
      </c>
      <c r="I85" s="24" t="str">
        <f>IFERROR(VLOOKUP(C85,'ข้อมูลใน regis ชีววิทยา'!$A$2:$G$79,7,FALSE)," ")</f>
        <v xml:space="preserve"> </v>
      </c>
      <c r="J85" s="24" t="str">
        <f>IFERROR(VLOOKUP(C85,'ข้อมูลใน regis ชีววิทยา'!$A$2:$G$79,4,FALSE),"  ")</f>
        <v xml:space="preserve">  </v>
      </c>
      <c r="K85" s="24" t="str">
        <f t="shared" ref="K85" si="42">IFERROR(IF(J85="A",4,IF(J85="B+",3.5,IF(J85="B",3,IF(J85="C+",2.5,IF(J85="C",2,IF(J85="D+",1.5,IF(J85="D",1,IF(J85="F",0,IF(J85="N","กำลังศึกษา","ไม่ศึกษา"))))))))),"  ")</f>
        <v>ไม่ศึกษา</v>
      </c>
      <c r="L85" s="24" t="str">
        <f t="shared" ref="L85" si="43">IF(K85="ไม่ศึกษา","  ",IF(K85="กำลังศึกษา"," ",K85*G85))</f>
        <v xml:space="preserve">  </v>
      </c>
      <c r="M85" s="24"/>
    </row>
    <row r="86" spans="1:13" ht="20.45" customHeight="1" x14ac:dyDescent="0.5">
      <c r="A86" s="26"/>
      <c r="B86" s="27"/>
      <c r="C86" s="28" t="s">
        <v>296</v>
      </c>
      <c r="D86" s="29" t="s">
        <v>161</v>
      </c>
      <c r="E86" s="30" t="s">
        <v>401</v>
      </c>
      <c r="F86" s="24" t="s">
        <v>115</v>
      </c>
      <c r="G86" s="24">
        <f t="shared" si="38"/>
        <v>0</v>
      </c>
      <c r="H86" s="24" t="str">
        <f>IFERROR(VLOOKUP(C86,'ข้อมูลใน regis ชีววิทยา'!$A$2:$G$79,6,FALSE)," ")</f>
        <v xml:space="preserve"> </v>
      </c>
      <c r="I86" s="24" t="str">
        <f>IFERROR(VLOOKUP(C86,'ข้อมูลใน regis ชีววิทยา'!$A$2:$G$79,7,FALSE)," ")</f>
        <v xml:space="preserve"> </v>
      </c>
      <c r="J86" s="24" t="str">
        <f>IFERROR(VLOOKUP(C86,'ข้อมูลใน regis ชีววิทยา'!$A$2:$G$79,4,FALSE),"  ")</f>
        <v xml:space="preserve">  </v>
      </c>
      <c r="K86" s="24" t="str">
        <f t="shared" si="36"/>
        <v>ไม่ศึกษา</v>
      </c>
      <c r="L86" s="24" t="str">
        <f t="shared" si="37"/>
        <v xml:space="preserve">  </v>
      </c>
      <c r="M86" s="24"/>
    </row>
    <row r="87" spans="1:13" ht="20.45" customHeight="1" x14ac:dyDescent="0.5">
      <c r="A87" s="26"/>
      <c r="B87" s="27"/>
      <c r="C87" s="28" t="s">
        <v>297</v>
      </c>
      <c r="D87" s="35" t="s">
        <v>163</v>
      </c>
      <c r="E87" s="30" t="s">
        <v>420</v>
      </c>
      <c r="F87" s="24" t="s">
        <v>132</v>
      </c>
      <c r="G87" s="24">
        <f t="shared" si="38"/>
        <v>0</v>
      </c>
      <c r="H87" s="24" t="str">
        <f>IFERROR(VLOOKUP(C87,'ข้อมูลใน regis ชีววิทยา'!$A$2:$G$79,6,FALSE)," ")</f>
        <v xml:space="preserve"> </v>
      </c>
      <c r="I87" s="24" t="str">
        <f>IFERROR(VLOOKUP(C87,'ข้อมูลใน regis ชีววิทยา'!$A$2:$G$79,7,FALSE)," ")</f>
        <v xml:space="preserve"> </v>
      </c>
      <c r="J87" s="24" t="str">
        <f>IFERROR(VLOOKUP(C87,'ข้อมูลใน regis ชีววิทยา'!$A$2:$G$79,4,FALSE),"  ")</f>
        <v xml:space="preserve">  </v>
      </c>
      <c r="K87" s="24" t="str">
        <f t="shared" si="36"/>
        <v>ไม่ศึกษา</v>
      </c>
      <c r="L87" s="24" t="str">
        <f t="shared" si="37"/>
        <v xml:space="preserve">  </v>
      </c>
      <c r="M87" s="24"/>
    </row>
    <row r="88" spans="1:13" ht="20.45" customHeight="1" x14ac:dyDescent="0.5">
      <c r="A88" s="26"/>
      <c r="B88" s="27"/>
      <c r="C88" s="28" t="s">
        <v>298</v>
      </c>
      <c r="D88" s="29" t="s">
        <v>165</v>
      </c>
      <c r="E88" s="30" t="s">
        <v>408</v>
      </c>
      <c r="F88" s="24" t="s">
        <v>115</v>
      </c>
      <c r="G88" s="24">
        <f t="shared" si="38"/>
        <v>0</v>
      </c>
      <c r="H88" s="24" t="str">
        <f>IFERROR(VLOOKUP(C88,'ข้อมูลใน regis ชีววิทยา'!$A$2:$G$79,6,FALSE)," ")</f>
        <v xml:space="preserve"> </v>
      </c>
      <c r="I88" s="24" t="str">
        <f>IFERROR(VLOOKUP(C88,'ข้อมูลใน regis ชีววิทยา'!$A$2:$G$79,7,FALSE)," ")</f>
        <v xml:space="preserve"> </v>
      </c>
      <c r="J88" s="24" t="str">
        <f>IFERROR(VLOOKUP(C88,'ข้อมูลใน regis ชีววิทยา'!$A$2:$G$79,4,FALSE),"  ")</f>
        <v xml:space="preserve">  </v>
      </c>
      <c r="K88" s="24" t="str">
        <f t="shared" si="36"/>
        <v>ไม่ศึกษา</v>
      </c>
      <c r="L88" s="24" t="str">
        <f t="shared" si="37"/>
        <v xml:space="preserve">  </v>
      </c>
      <c r="M88" s="24"/>
    </row>
    <row r="89" spans="1:13" ht="20.45" customHeight="1" x14ac:dyDescent="0.5">
      <c r="A89" s="26"/>
      <c r="B89" s="27"/>
      <c r="C89" s="28" t="s">
        <v>299</v>
      </c>
      <c r="D89" s="29" t="s">
        <v>167</v>
      </c>
      <c r="E89" s="30" t="s">
        <v>421</v>
      </c>
      <c r="F89" s="24" t="s">
        <v>115</v>
      </c>
      <c r="G89" s="24">
        <f t="shared" si="38"/>
        <v>0</v>
      </c>
      <c r="H89" s="24" t="str">
        <f>IFERROR(VLOOKUP(C89,'ข้อมูลใน regis ชีววิทยา'!$A$2:$G$79,6,FALSE)," ")</f>
        <v xml:space="preserve"> </v>
      </c>
      <c r="I89" s="24" t="str">
        <f>IFERROR(VLOOKUP(C89,'ข้อมูลใน regis ชีววิทยา'!$A$2:$G$79,7,FALSE)," ")</f>
        <v xml:space="preserve"> </v>
      </c>
      <c r="J89" s="24" t="str">
        <f>IFERROR(VLOOKUP(C89,'ข้อมูลใน regis ชีววิทยา'!$A$2:$G$79,4,FALSE),"  ")</f>
        <v xml:space="preserve">  </v>
      </c>
      <c r="K89" s="24" t="str">
        <f t="shared" si="36"/>
        <v>ไม่ศึกษา</v>
      </c>
      <c r="L89" s="24" t="str">
        <f t="shared" si="37"/>
        <v xml:space="preserve">  </v>
      </c>
      <c r="M89" s="24"/>
    </row>
    <row r="90" spans="1:13" ht="20.45" customHeight="1" x14ac:dyDescent="0.5">
      <c r="A90" s="26"/>
      <c r="B90" s="27"/>
      <c r="C90" s="28" t="s">
        <v>300</v>
      </c>
      <c r="D90" s="29" t="s">
        <v>169</v>
      </c>
      <c r="E90" s="30" t="s">
        <v>398</v>
      </c>
      <c r="F90" s="24" t="s">
        <v>115</v>
      </c>
      <c r="G90" s="24">
        <f t="shared" si="38"/>
        <v>0</v>
      </c>
      <c r="H90" s="24" t="str">
        <f>IFERROR(VLOOKUP(C90,'ข้อมูลใน regis ชีววิทยา'!$A$2:$G$79,6,FALSE)," ")</f>
        <v xml:space="preserve"> </v>
      </c>
      <c r="I90" s="24" t="str">
        <f>IFERROR(VLOOKUP(C90,'ข้อมูลใน regis ชีววิทยา'!$A$2:$G$79,7,FALSE)," ")</f>
        <v xml:space="preserve"> </v>
      </c>
      <c r="J90" s="24" t="str">
        <f>IFERROR(VLOOKUP(C90,'ข้อมูลใน regis ชีววิทยา'!$A$2:$G$79,4,FALSE),"  ")</f>
        <v xml:space="preserve">  </v>
      </c>
      <c r="K90" s="24" t="str">
        <f t="shared" si="36"/>
        <v>ไม่ศึกษา</v>
      </c>
      <c r="L90" s="24" t="str">
        <f t="shared" si="37"/>
        <v xml:space="preserve">  </v>
      </c>
      <c r="M90" s="24"/>
    </row>
    <row r="91" spans="1:13" ht="20.45" customHeight="1" x14ac:dyDescent="0.5">
      <c r="A91" s="26"/>
      <c r="B91" s="27"/>
      <c r="C91" s="28" t="s">
        <v>301</v>
      </c>
      <c r="D91" s="35" t="s">
        <v>171</v>
      </c>
      <c r="E91" s="38" t="s">
        <v>422</v>
      </c>
      <c r="F91" s="24" t="s">
        <v>115</v>
      </c>
      <c r="G91" s="24">
        <f t="shared" si="38"/>
        <v>0</v>
      </c>
      <c r="H91" s="24" t="str">
        <f>IFERROR(VLOOKUP(C91,'ข้อมูลใน regis ชีววิทยา'!$A$2:$G$79,6,FALSE)," ")</f>
        <v xml:space="preserve"> </v>
      </c>
      <c r="I91" s="24" t="str">
        <f>IFERROR(VLOOKUP(C91,'ข้อมูลใน regis ชีววิทยา'!$A$2:$G$79,7,FALSE)," ")</f>
        <v xml:space="preserve"> </v>
      </c>
      <c r="J91" s="24" t="str">
        <f>IFERROR(VLOOKUP(C91,'ข้อมูลใน regis ชีววิทยา'!$A$2:$G$79,4,FALSE),"  ")</f>
        <v xml:space="preserve">  </v>
      </c>
      <c r="K91" s="24" t="str">
        <f t="shared" si="36"/>
        <v>ไม่ศึกษา</v>
      </c>
      <c r="L91" s="24" t="str">
        <f t="shared" si="37"/>
        <v xml:space="preserve">  </v>
      </c>
      <c r="M91" s="24"/>
    </row>
    <row r="92" spans="1:13" ht="20.45" customHeight="1" x14ac:dyDescent="0.5">
      <c r="A92" s="26"/>
      <c r="B92" s="27"/>
      <c r="C92" s="28" t="s">
        <v>302</v>
      </c>
      <c r="D92" s="29" t="s">
        <v>173</v>
      </c>
      <c r="E92" s="30" t="s">
        <v>404</v>
      </c>
      <c r="F92" s="24" t="s">
        <v>132</v>
      </c>
      <c r="G92" s="24">
        <f t="shared" si="38"/>
        <v>0</v>
      </c>
      <c r="H92" s="24" t="str">
        <f>IFERROR(VLOOKUP(C92,'ข้อมูลใน regis ชีววิทยา'!$A$2:$G$79,6,FALSE)," ")</f>
        <v xml:space="preserve"> </v>
      </c>
      <c r="I92" s="24" t="str">
        <f>IFERROR(VLOOKUP(C92,'ข้อมูลใน regis ชีววิทยา'!$A$2:$G$79,7,FALSE)," ")</f>
        <v xml:space="preserve"> </v>
      </c>
      <c r="J92" s="24" t="str">
        <f>IFERROR(VLOOKUP(C92,'ข้อมูลใน regis ชีววิทยา'!$A$2:$G$79,4,FALSE),"  ")</f>
        <v xml:space="preserve">  </v>
      </c>
      <c r="K92" s="24" t="str">
        <f t="shared" si="36"/>
        <v>ไม่ศึกษา</v>
      </c>
      <c r="L92" s="24" t="str">
        <f t="shared" si="37"/>
        <v xml:space="preserve">  </v>
      </c>
      <c r="M92" s="24"/>
    </row>
    <row r="93" spans="1:13" ht="20.45" customHeight="1" x14ac:dyDescent="0.5">
      <c r="A93" s="26"/>
      <c r="B93" s="27"/>
      <c r="C93" s="28" t="s">
        <v>743</v>
      </c>
      <c r="D93" s="29"/>
      <c r="E93" s="30" t="s">
        <v>744</v>
      </c>
      <c r="F93" s="24" t="s">
        <v>132</v>
      </c>
      <c r="G93" s="24">
        <f t="shared" ref="G93:G94" si="44">IF(K93&lt;&gt;"ไม่ศึกษา",LEFT(F93,1),0)</f>
        <v>0</v>
      </c>
      <c r="H93" s="24" t="str">
        <f>IFERROR(VLOOKUP(C93,'ข้อมูลใน regis ชีววิทยา'!$A$2:$G$79,6,FALSE)," ")</f>
        <v xml:space="preserve"> </v>
      </c>
      <c r="I93" s="24" t="str">
        <f>IFERROR(VLOOKUP(C93,'ข้อมูลใน regis ชีววิทยา'!$A$2:$G$79,7,FALSE)," ")</f>
        <v xml:space="preserve"> </v>
      </c>
      <c r="J93" s="24" t="str">
        <f>IFERROR(VLOOKUP(C93,'ข้อมูลใน regis ชีววิทยา'!$A$2:$G$79,4,FALSE),"  ")</f>
        <v xml:space="preserve">  </v>
      </c>
      <c r="K93" s="24" t="str">
        <f t="shared" ref="K93:K94" si="45">IFERROR(IF(J93="A",4,IF(J93="B+",3.5,IF(J93="B",3,IF(J93="C+",2.5,IF(J93="C",2,IF(J93="D+",1.5,IF(J93="D",1,IF(J93="F",0,IF(J93="N","กำลังศึกษา","ไม่ศึกษา"))))))))),"  ")</f>
        <v>ไม่ศึกษา</v>
      </c>
      <c r="L93" s="24" t="str">
        <f t="shared" ref="L93:L94" si="46">IF(K93="ไม่ศึกษา","  ",IF(K93="กำลังศึกษา"," ",K93*G93))</f>
        <v xml:space="preserve">  </v>
      </c>
      <c r="M93" s="24"/>
    </row>
    <row r="94" spans="1:13" ht="20.45" customHeight="1" x14ac:dyDescent="0.5">
      <c r="A94" s="26"/>
      <c r="B94" s="27"/>
      <c r="C94" s="28" t="s">
        <v>302</v>
      </c>
      <c r="D94" s="29"/>
      <c r="E94" s="30" t="s">
        <v>745</v>
      </c>
      <c r="F94" s="24" t="s">
        <v>115</v>
      </c>
      <c r="G94" s="24">
        <f t="shared" si="44"/>
        <v>0</v>
      </c>
      <c r="H94" s="24" t="str">
        <f>IFERROR(VLOOKUP(C94,'ข้อมูลใน regis ชีววิทยา'!$A$2:$G$79,6,FALSE)," ")</f>
        <v xml:space="preserve"> </v>
      </c>
      <c r="I94" s="24" t="str">
        <f>IFERROR(VLOOKUP(C94,'ข้อมูลใน regis ชีววิทยา'!$A$2:$G$79,7,FALSE)," ")</f>
        <v xml:space="preserve"> </v>
      </c>
      <c r="J94" s="24" t="str">
        <f>IFERROR(VLOOKUP(C94,'ข้อมูลใน regis ชีววิทยา'!$A$2:$G$79,4,FALSE),"  ")</f>
        <v xml:space="preserve">  </v>
      </c>
      <c r="K94" s="24" t="str">
        <f t="shared" si="45"/>
        <v>ไม่ศึกษา</v>
      </c>
      <c r="L94" s="24" t="str">
        <f t="shared" si="46"/>
        <v xml:space="preserve">  </v>
      </c>
      <c r="M94" s="24"/>
    </row>
    <row r="95" spans="1:13" ht="20.45" customHeight="1" x14ac:dyDescent="0.5">
      <c r="A95" s="26"/>
      <c r="B95" s="27"/>
      <c r="C95" s="28" t="s">
        <v>303</v>
      </c>
      <c r="D95" s="29" t="s">
        <v>175</v>
      </c>
      <c r="E95" s="30" t="s">
        <v>423</v>
      </c>
      <c r="F95" s="24" t="s">
        <v>115</v>
      </c>
      <c r="G95" s="24">
        <f t="shared" si="38"/>
        <v>0</v>
      </c>
      <c r="H95" s="24" t="str">
        <f>IFERROR(VLOOKUP(C95,'ข้อมูลใน regis ชีววิทยา'!$A$2:$G$79,6,FALSE)," ")</f>
        <v xml:space="preserve"> </v>
      </c>
      <c r="I95" s="24" t="str">
        <f>IFERROR(VLOOKUP(C95,'ข้อมูลใน regis ชีววิทยา'!$A$2:$G$79,7,FALSE)," ")</f>
        <v xml:space="preserve"> </v>
      </c>
      <c r="J95" s="24" t="str">
        <f>IFERROR(VLOOKUP(C95,'ข้อมูลใน regis ชีววิทยา'!$A$2:$G$79,4,FALSE),"  ")</f>
        <v xml:space="preserve">  </v>
      </c>
      <c r="K95" s="24" t="str">
        <f t="shared" si="36"/>
        <v>ไม่ศึกษา</v>
      </c>
      <c r="L95" s="24" t="str">
        <f t="shared" si="37"/>
        <v xml:space="preserve">  </v>
      </c>
      <c r="M95" s="24"/>
    </row>
    <row r="96" spans="1:13" ht="20.45" customHeight="1" x14ac:dyDescent="0.5">
      <c r="A96" s="26"/>
      <c r="B96" s="27"/>
      <c r="C96" s="28" t="s">
        <v>304</v>
      </c>
      <c r="D96" s="29" t="s">
        <v>177</v>
      </c>
      <c r="E96" s="30" t="s">
        <v>424</v>
      </c>
      <c r="F96" s="24" t="s">
        <v>115</v>
      </c>
      <c r="G96" s="24">
        <f t="shared" si="38"/>
        <v>0</v>
      </c>
      <c r="H96" s="24" t="str">
        <f>IFERROR(VLOOKUP(C96,'ข้อมูลใน regis ชีววิทยา'!$A$2:$G$79,6,FALSE)," ")</f>
        <v xml:space="preserve"> </v>
      </c>
      <c r="I96" s="24" t="str">
        <f>IFERROR(VLOOKUP(C96,'ข้อมูลใน regis ชีววิทยา'!$A$2:$G$79,7,FALSE)," ")</f>
        <v xml:space="preserve"> </v>
      </c>
      <c r="J96" s="24" t="str">
        <f>IFERROR(VLOOKUP(C96,'ข้อมูลใน regis ชีววิทยา'!$A$2:$G$79,4,FALSE),"  ")</f>
        <v xml:space="preserve">  </v>
      </c>
      <c r="K96" s="24" t="str">
        <f t="shared" si="36"/>
        <v>ไม่ศึกษา</v>
      </c>
      <c r="L96" s="24" t="str">
        <f t="shared" si="37"/>
        <v xml:space="preserve">  </v>
      </c>
      <c r="M96" s="24"/>
    </row>
    <row r="97" spans="1:14" ht="20.45" customHeight="1" x14ac:dyDescent="0.5">
      <c r="A97" s="26"/>
      <c r="B97" s="27"/>
      <c r="C97" s="28" t="s">
        <v>305</v>
      </c>
      <c r="D97" s="29" t="s">
        <v>179</v>
      </c>
      <c r="E97" s="30" t="s">
        <v>425</v>
      </c>
      <c r="F97" s="24">
        <v>3</v>
      </c>
      <c r="G97" s="24">
        <f t="shared" si="38"/>
        <v>0</v>
      </c>
      <c r="H97" s="24" t="str">
        <f>IFERROR(VLOOKUP(C97,'ข้อมูลใน regis ชีววิทยา'!$A$2:$G$79,6,FALSE)," ")</f>
        <v xml:space="preserve"> </v>
      </c>
      <c r="I97" s="24" t="str">
        <f>IFERROR(VLOOKUP(C97,'ข้อมูลใน regis ชีววิทยา'!$A$2:$G$79,7,FALSE)," ")</f>
        <v xml:space="preserve"> </v>
      </c>
      <c r="J97" s="24" t="str">
        <f>IFERROR(VLOOKUP(C97,'ข้อมูลใน regis ชีววิทยา'!$A$2:$G$79,4,FALSE),"  ")</f>
        <v xml:space="preserve">  </v>
      </c>
      <c r="K97" s="24" t="str">
        <f t="shared" si="36"/>
        <v>ไม่ศึกษา</v>
      </c>
      <c r="L97" s="24" t="str">
        <f t="shared" si="37"/>
        <v xml:space="preserve">  </v>
      </c>
      <c r="M97" s="24"/>
    </row>
    <row r="98" spans="1:14" ht="20.45" customHeight="1" x14ac:dyDescent="0.5">
      <c r="A98" s="40" t="s">
        <v>258</v>
      </c>
      <c r="B98" s="27"/>
      <c r="C98" s="28"/>
      <c r="D98" s="29"/>
      <c r="E98" s="30"/>
      <c r="F98" s="24">
        <f>G98</f>
        <v>0</v>
      </c>
      <c r="G98" s="24">
        <f>SUM(G99+G100+G101+G102+G103+G104+G105+G106+G107)</f>
        <v>0</v>
      </c>
      <c r="H98" s="24"/>
      <c r="I98" s="24"/>
      <c r="J98" s="24"/>
      <c r="K98" s="24"/>
      <c r="L98" s="24"/>
      <c r="M98" s="24" t="str">
        <f>IF((G98-N98)&gt;=0,"ครบ","ไม่ครบ")</f>
        <v>ไม่ครบ</v>
      </c>
      <c r="N98" s="9">
        <v>6</v>
      </c>
    </row>
    <row r="99" spans="1:14" ht="20.45" customHeight="1" x14ac:dyDescent="0.5">
      <c r="A99" s="40"/>
      <c r="B99" s="27"/>
      <c r="C99" s="65"/>
      <c r="D99" s="29"/>
      <c r="E99" s="30" t="str">
        <f>IFERROR(VLOOKUP(C99,'ข้อมูลใน regis ชีววิทยา'!$A$2:$G$79,3,FALSE)," ")</f>
        <v xml:space="preserve"> </v>
      </c>
      <c r="F99" s="31" t="str">
        <f>IFERROR(VLOOKUP(C99,'ข้อมูลใน regis ชีววิทยา'!$A$2:$G$79,5,FALSE)," ")</f>
        <v xml:space="preserve"> </v>
      </c>
      <c r="G99" s="24">
        <f t="shared" ref="G99:G107" si="47">IF(K99&lt;&gt;"ไม่ศึกษา",LEFT(F99,1),0)</f>
        <v>0</v>
      </c>
      <c r="H99" s="24" t="str">
        <f>IFERROR(VLOOKUP(C99,'ข้อมูลใน regis ชีววิทยา'!$A$2:$G$79,6,FALSE)," ")</f>
        <v xml:space="preserve"> </v>
      </c>
      <c r="I99" s="24" t="str">
        <f>IFERROR(VLOOKUP(C99,'ข้อมูลใน regis ชีววิทยา'!$A$2:$G$79,7,FALSE)," ")</f>
        <v xml:space="preserve"> </v>
      </c>
      <c r="J99" s="24" t="str">
        <f>IFERROR(VLOOKUP(C99,'ข้อมูลใน regis ชีววิทยา'!$A$2:$G$79,4,FALSE),"  ")</f>
        <v xml:space="preserve">  </v>
      </c>
      <c r="K99" s="24" t="str">
        <f t="shared" ref="K99:K107" si="48">IFERROR(IF(J99="A",4,IF(J99="B+",3.5,IF(J99="B",3,IF(J99="C+",2.5,IF(J99="C",2,IF(J99="D+",1.5,IF(J99="D",1,IF(J99="F",0,IF(J99="N","กำลังศึกษา",IF(J99="P","ผ่าน","ไม่ศึกษา")))))))))),"  ")</f>
        <v>ไม่ศึกษา</v>
      </c>
      <c r="L99" s="24" t="str">
        <f t="shared" ref="L99:L107" si="49">IF(K99="ผ่าน","  ",IF(K99="ไม่ศึกษา","  ",IF(K99="กำลังศึกษา"," ",K99*G99)))</f>
        <v xml:space="preserve">  </v>
      </c>
      <c r="M99" s="41"/>
    </row>
    <row r="100" spans="1:14" ht="20.45" customHeight="1" x14ac:dyDescent="0.5">
      <c r="A100" s="40"/>
      <c r="B100" s="27"/>
      <c r="C100" s="65"/>
      <c r="D100" s="29"/>
      <c r="E100" s="30" t="str">
        <f>IFERROR(VLOOKUP(C100,'ข้อมูลใน regis ชีววิทยา'!$A$2:$G$79,3,FALSE)," ")</f>
        <v xml:space="preserve"> </v>
      </c>
      <c r="F100" s="31" t="str">
        <f>IFERROR(VLOOKUP(C100,'ข้อมูลใน regis ชีววิทยา'!$A$2:$G$79,5,FALSE)," ")</f>
        <v xml:space="preserve"> </v>
      </c>
      <c r="G100" s="24">
        <f t="shared" si="47"/>
        <v>0</v>
      </c>
      <c r="H100" s="24" t="str">
        <f>IFERROR(VLOOKUP(C100,'ข้อมูลใน regis ชีววิทยา'!$A$2:$G$79,6,FALSE)," ")</f>
        <v xml:space="preserve"> </v>
      </c>
      <c r="I100" s="24" t="str">
        <f>IFERROR(VLOOKUP(C100,'ข้อมูลใน regis ชีววิทยา'!$A$2:$G$79,7,FALSE)," ")</f>
        <v xml:space="preserve"> </v>
      </c>
      <c r="J100" s="24" t="str">
        <f>IFERROR(VLOOKUP(C100,'ข้อมูลใน regis ชีววิทยา'!$A$2:$G$79,4,FALSE),"  ")</f>
        <v xml:space="preserve">  </v>
      </c>
      <c r="K100" s="24" t="str">
        <f t="shared" si="48"/>
        <v>ไม่ศึกษา</v>
      </c>
      <c r="L100" s="24" t="str">
        <f t="shared" si="49"/>
        <v xml:space="preserve">  </v>
      </c>
      <c r="M100" s="41"/>
    </row>
    <row r="101" spans="1:14" ht="20.45" customHeight="1" x14ac:dyDescent="0.5">
      <c r="A101" s="40"/>
      <c r="B101" s="27"/>
      <c r="C101" s="65"/>
      <c r="D101" s="29"/>
      <c r="E101" s="30" t="str">
        <f>IFERROR(VLOOKUP(C101,'ข้อมูลใน regis ชีววิทยา'!$A$2:$G$79,3,FALSE)," ")</f>
        <v xml:space="preserve"> </v>
      </c>
      <c r="F101" s="31" t="str">
        <f>IFERROR(VLOOKUP(C101,'ข้อมูลใน regis ชีววิทยา'!$A$2:$G$79,5,FALSE)," ")</f>
        <v xml:space="preserve"> </v>
      </c>
      <c r="G101" s="24">
        <f t="shared" si="47"/>
        <v>0</v>
      </c>
      <c r="H101" s="24" t="str">
        <f>IFERROR(VLOOKUP(C101,'ข้อมูลใน regis ชีววิทยา'!$A$2:$G$79,6,FALSE)," ")</f>
        <v xml:space="preserve"> </v>
      </c>
      <c r="I101" s="24" t="str">
        <f>IFERROR(VLOOKUP(C101,'ข้อมูลใน regis ชีววิทยา'!$A$2:$G$79,7,FALSE)," ")</f>
        <v xml:space="preserve"> </v>
      </c>
      <c r="J101" s="24" t="str">
        <f>IFERROR(VLOOKUP(C101,'ข้อมูลใน regis ชีววิทยา'!$A$2:$G$79,4,FALSE),"  ")</f>
        <v xml:space="preserve">  </v>
      </c>
      <c r="K101" s="24" t="str">
        <f t="shared" si="48"/>
        <v>ไม่ศึกษา</v>
      </c>
      <c r="L101" s="24" t="str">
        <f t="shared" si="49"/>
        <v xml:space="preserve">  </v>
      </c>
      <c r="M101" s="41"/>
    </row>
    <row r="102" spans="1:14" ht="20.45" customHeight="1" x14ac:dyDescent="0.5">
      <c r="A102" s="40"/>
      <c r="B102" s="27"/>
      <c r="C102" s="65"/>
      <c r="D102" s="29"/>
      <c r="E102" s="30" t="str">
        <f>IFERROR(VLOOKUP(C102,'ข้อมูลใน regis ชีววิทยา'!$A$2:$G$79,3,FALSE)," ")</f>
        <v xml:space="preserve"> </v>
      </c>
      <c r="F102" s="31" t="str">
        <f>IFERROR(VLOOKUP(C102,'ข้อมูลใน regis ชีววิทยา'!$A$2:$G$79,5,FALSE)," ")</f>
        <v xml:space="preserve"> </v>
      </c>
      <c r="G102" s="24">
        <f t="shared" si="47"/>
        <v>0</v>
      </c>
      <c r="H102" s="24" t="str">
        <f>IFERROR(VLOOKUP(C102,'ข้อมูลใน regis ชีววิทยา'!$A$2:$G$79,6,FALSE)," ")</f>
        <v xml:space="preserve"> </v>
      </c>
      <c r="I102" s="24" t="str">
        <f>IFERROR(VLOOKUP(C102,'ข้อมูลใน regis ชีววิทยา'!$A$2:$G$79,7,FALSE)," ")</f>
        <v xml:space="preserve"> </v>
      </c>
      <c r="J102" s="24" t="str">
        <f>IFERROR(VLOOKUP(C102,'ข้อมูลใน regis ชีววิทยา'!$A$2:$G$79,4,FALSE),"  ")</f>
        <v xml:space="preserve">  </v>
      </c>
      <c r="K102" s="24" t="str">
        <f t="shared" si="48"/>
        <v>ไม่ศึกษา</v>
      </c>
      <c r="L102" s="24" t="str">
        <f t="shared" si="49"/>
        <v xml:space="preserve">  </v>
      </c>
      <c r="M102" s="41"/>
    </row>
    <row r="103" spans="1:14" ht="20.45" customHeight="1" x14ac:dyDescent="0.5">
      <c r="A103" s="40"/>
      <c r="B103" s="27"/>
      <c r="C103" s="65"/>
      <c r="D103" s="29"/>
      <c r="E103" s="30" t="str">
        <f>IFERROR(VLOOKUP(C103,'ข้อมูลใน regis ชีววิทยา'!$A$2:$G$79,3,FALSE)," ")</f>
        <v xml:space="preserve"> </v>
      </c>
      <c r="F103" s="31" t="str">
        <f>IFERROR(VLOOKUP(C103,'ข้อมูลใน regis ชีววิทยา'!$A$2:$G$79,5,FALSE)," ")</f>
        <v xml:space="preserve"> </v>
      </c>
      <c r="G103" s="24">
        <f t="shared" si="47"/>
        <v>0</v>
      </c>
      <c r="H103" s="24" t="str">
        <f>IFERROR(VLOOKUP(C103,'ข้อมูลใน regis ชีววิทยา'!$A$2:$G$79,6,FALSE)," ")</f>
        <v xml:space="preserve"> </v>
      </c>
      <c r="I103" s="24" t="str">
        <f>IFERROR(VLOOKUP(C103,'ข้อมูลใน regis ชีววิทยา'!$A$2:$G$79,7,FALSE)," ")</f>
        <v xml:space="preserve"> </v>
      </c>
      <c r="J103" s="24" t="str">
        <f>IFERROR(VLOOKUP(C103,'ข้อมูลใน regis ชีววิทยา'!$A$2:$G$79,4,FALSE),"  ")</f>
        <v xml:space="preserve">  </v>
      </c>
      <c r="K103" s="24" t="str">
        <f t="shared" si="48"/>
        <v>ไม่ศึกษา</v>
      </c>
      <c r="L103" s="24" t="str">
        <f t="shared" si="49"/>
        <v xml:space="preserve">  </v>
      </c>
      <c r="M103" s="41"/>
    </row>
    <row r="104" spans="1:14" ht="20.45" customHeight="1" x14ac:dyDescent="0.5">
      <c r="A104" s="40"/>
      <c r="B104" s="27"/>
      <c r="C104" s="65"/>
      <c r="D104" s="29"/>
      <c r="E104" s="30" t="str">
        <f>IFERROR(VLOOKUP(C104,'ข้อมูลใน regis ชีววิทยา'!$A$2:$G$79,3,FALSE)," ")</f>
        <v xml:space="preserve"> </v>
      </c>
      <c r="F104" s="31" t="str">
        <f>IFERROR(VLOOKUP(C104,'ข้อมูลใน regis ชีววิทยา'!$A$2:$G$79,5,FALSE)," ")</f>
        <v xml:space="preserve"> </v>
      </c>
      <c r="G104" s="24">
        <f t="shared" si="47"/>
        <v>0</v>
      </c>
      <c r="H104" s="24" t="str">
        <f>IFERROR(VLOOKUP(C104,'ข้อมูลใน regis ชีววิทยา'!$A$2:$G$79,6,FALSE)," ")</f>
        <v xml:space="preserve"> </v>
      </c>
      <c r="I104" s="24" t="str">
        <f>IFERROR(VLOOKUP(C104,'ข้อมูลใน regis ชีววิทยา'!$A$2:$G$79,7,FALSE)," ")</f>
        <v xml:space="preserve"> </v>
      </c>
      <c r="J104" s="24" t="str">
        <f>IFERROR(VLOOKUP(C104,'ข้อมูลใน regis ชีววิทยา'!$A$2:$G$79,4,FALSE),"  ")</f>
        <v xml:space="preserve">  </v>
      </c>
      <c r="K104" s="24" t="str">
        <f t="shared" si="48"/>
        <v>ไม่ศึกษา</v>
      </c>
      <c r="L104" s="24" t="str">
        <f t="shared" si="49"/>
        <v xml:space="preserve">  </v>
      </c>
      <c r="M104" s="41"/>
    </row>
    <row r="105" spans="1:14" ht="20.45" customHeight="1" x14ac:dyDescent="0.5">
      <c r="A105" s="40"/>
      <c r="B105" s="27"/>
      <c r="C105" s="66"/>
      <c r="D105" s="29"/>
      <c r="E105" s="30" t="str">
        <f>IFERROR(VLOOKUP(C105,'ข้อมูลใน regis ชีววิทยา'!$A$2:$G$79,3,FALSE)," ")</f>
        <v xml:space="preserve"> </v>
      </c>
      <c r="F105" s="31" t="str">
        <f>IFERROR(VLOOKUP(C105,'ข้อมูลใน regis ชีววิทยา'!$A$2:$G$79,5,FALSE)," ")</f>
        <v xml:space="preserve"> </v>
      </c>
      <c r="G105" s="24">
        <f t="shared" si="47"/>
        <v>0</v>
      </c>
      <c r="H105" s="24" t="str">
        <f>IFERROR(VLOOKUP(C105,'ข้อมูลใน regis ชีววิทยา'!$A$2:$G$79,6,FALSE)," ")</f>
        <v xml:space="preserve"> </v>
      </c>
      <c r="I105" s="24" t="str">
        <f>IFERROR(VLOOKUP(C105,'ข้อมูลใน regis ชีววิทยา'!$A$2:$G$79,7,FALSE)," ")</f>
        <v xml:space="preserve"> </v>
      </c>
      <c r="J105" s="24" t="str">
        <f>IFERROR(VLOOKUP(C105,'ข้อมูลใน regis ชีววิทยา'!$A$2:$G$79,4,FALSE),"  ")</f>
        <v xml:space="preserve">  </v>
      </c>
      <c r="K105" s="24" t="str">
        <f t="shared" si="48"/>
        <v>ไม่ศึกษา</v>
      </c>
      <c r="L105" s="24" t="str">
        <f t="shared" si="49"/>
        <v xml:space="preserve">  </v>
      </c>
      <c r="M105" s="41"/>
    </row>
    <row r="106" spans="1:14" ht="20.45" customHeight="1" x14ac:dyDescent="0.5">
      <c r="A106" s="40"/>
      <c r="B106" s="27"/>
      <c r="C106" s="65"/>
      <c r="D106" s="29"/>
      <c r="E106" s="30" t="str">
        <f>IFERROR(VLOOKUP(C106,'ข้อมูลใน regis ชีววิทยา'!$A$2:$G$79,3,FALSE)," ")</f>
        <v xml:space="preserve"> </v>
      </c>
      <c r="F106" s="31" t="str">
        <f>IFERROR(VLOOKUP(C106,'ข้อมูลใน regis ชีววิทยา'!$A$2:$G$79,5,FALSE)," ")</f>
        <v xml:space="preserve"> </v>
      </c>
      <c r="G106" s="24">
        <f t="shared" si="47"/>
        <v>0</v>
      </c>
      <c r="H106" s="24" t="str">
        <f>IFERROR(VLOOKUP(C106,'ข้อมูลใน regis ชีววิทยา'!$A$2:$G$79,6,FALSE)," ")</f>
        <v xml:space="preserve"> </v>
      </c>
      <c r="I106" s="24" t="str">
        <f>IFERROR(VLOOKUP(C106,'ข้อมูลใน regis ชีววิทยา'!$A$2:$G$79,7,FALSE)," ")</f>
        <v xml:space="preserve"> </v>
      </c>
      <c r="J106" s="24" t="str">
        <f>IFERROR(VLOOKUP(C106,'ข้อมูลใน regis ชีววิทยา'!$A$2:$G$79,4,FALSE),"  ")</f>
        <v xml:space="preserve">  </v>
      </c>
      <c r="K106" s="24" t="str">
        <f t="shared" si="48"/>
        <v>ไม่ศึกษา</v>
      </c>
      <c r="L106" s="24" t="str">
        <f t="shared" si="49"/>
        <v xml:space="preserve">  </v>
      </c>
      <c r="M106" s="41"/>
    </row>
    <row r="107" spans="1:14" ht="20.45" customHeight="1" x14ac:dyDescent="0.5">
      <c r="A107" s="42"/>
      <c r="C107" s="66"/>
      <c r="D107" s="43"/>
      <c r="E107" s="30" t="str">
        <f>IFERROR(VLOOKUP(C107,'ข้อมูลใน regis ชีววิทยา'!$A$2:$G$79,3,FALSE)," ")</f>
        <v xml:space="preserve"> </v>
      </c>
      <c r="F107" s="31" t="str">
        <f>IFERROR(VLOOKUP(C107,'ข้อมูลใน regis ชีววิทยา'!$A$2:$G$79,5,FALSE)," ")</f>
        <v xml:space="preserve"> </v>
      </c>
      <c r="G107" s="24">
        <f t="shared" si="47"/>
        <v>0</v>
      </c>
      <c r="H107" s="24" t="str">
        <f>IFERROR(VLOOKUP(C107,'ข้อมูลใน regis ชีววิทยา'!$A$2:$G$79,6,FALSE)," ")</f>
        <v xml:space="preserve"> </v>
      </c>
      <c r="I107" s="24" t="str">
        <f>IFERROR(VLOOKUP(C107,'ข้อมูลใน regis ชีววิทยา'!$A$2:$G$79,7,FALSE)," ")</f>
        <v xml:space="preserve"> </v>
      </c>
      <c r="J107" s="24" t="str">
        <f>IFERROR(VLOOKUP(C107,'ข้อมูลใน regis ชีววิทยา'!$A$2:$G$79,4,FALSE),"  ")</f>
        <v xml:space="preserve">  </v>
      </c>
      <c r="K107" s="24" t="str">
        <f t="shared" si="48"/>
        <v>ไม่ศึกษา</v>
      </c>
      <c r="L107" s="24" t="str">
        <f t="shared" si="49"/>
        <v xml:space="preserve">  </v>
      </c>
      <c r="M107" s="50"/>
    </row>
    <row r="108" spans="1:14" ht="20.45" customHeight="1" x14ac:dyDescent="0.5">
      <c r="A108" s="45" t="s">
        <v>322</v>
      </c>
      <c r="B108" s="19"/>
      <c r="C108" s="20"/>
      <c r="D108" s="21"/>
      <c r="E108" s="22"/>
      <c r="F108" s="23">
        <f>G108</f>
        <v>0</v>
      </c>
      <c r="G108" s="23">
        <f>G109+G110+G111+G112+G113</f>
        <v>0</v>
      </c>
      <c r="H108" s="23"/>
      <c r="I108" s="23"/>
      <c r="J108" s="23"/>
      <c r="K108" s="23"/>
      <c r="L108" s="23"/>
      <c r="M108" s="85"/>
    </row>
    <row r="109" spans="1:14" ht="20.45" customHeight="1" x14ac:dyDescent="0.5">
      <c r="A109" s="40"/>
      <c r="B109" s="27"/>
      <c r="C109" s="65"/>
      <c r="D109" s="29"/>
      <c r="E109" s="30" t="str">
        <f>IFERROR(VLOOKUP(C109,'ข้อมูลใน regis ชีววิทยา'!$A$80:$G$90,3,FALSE)," ")</f>
        <v xml:space="preserve"> </v>
      </c>
      <c r="F109" s="31" t="str">
        <f>IFERROR(VLOOKUP(C109,'ข้อมูลใน regis ชีววิทยา'!$A$80:$G$90,5,FALSE)," ")</f>
        <v xml:space="preserve"> </v>
      </c>
      <c r="G109" s="24">
        <f t="shared" ref="G109" si="50">IF(K109&lt;&gt;"ไม่ศึกษา",LEFT(F109,1),0)</f>
        <v>0</v>
      </c>
      <c r="H109" s="24" t="str">
        <f>IFERROR(VLOOKUP(C109,'ข้อมูลใน regis ชีววิทยา'!$A$80:$G$90,6,FALSE)," ")</f>
        <v xml:space="preserve"> </v>
      </c>
      <c r="I109" s="24" t="str">
        <f>IFERROR(VLOOKUP(C109,'ข้อมูลใน regis ชีววิทยา'!$A$80:$G$90,7,FALSE)," ")</f>
        <v xml:space="preserve"> </v>
      </c>
      <c r="J109" s="24" t="str">
        <f>IFERROR(VLOOKUP(C109,'ข้อมูลใน regis ชีววิทยา'!$A$80:$G$90,4,FALSE),"  ")</f>
        <v xml:space="preserve">  </v>
      </c>
      <c r="K109" s="24" t="str">
        <f t="shared" ref="K109" si="51">IFERROR(IF(J109="A",4,IF(J109="B+",3.5,IF(J109="B",3,IF(J109="C+",2.5,IF(J109="C",2,IF(J109="D+",1.5,IF(J109="D",1,IF(J109="F",0,IF(J109="N","กำลังศึกษา",IF(J109="P","ผ่าน","ไม่ศึกษา")))))))))),"  ")</f>
        <v>ไม่ศึกษา</v>
      </c>
      <c r="L109" s="24" t="str">
        <f t="shared" ref="L109" si="52">IF(K109="ผ่าน","  ",IF(K109="ไม่ศึกษา","  ",IF(K109="กำลังศึกษา"," ",K109*G109)))</f>
        <v xml:space="preserve">  </v>
      </c>
      <c r="M109" s="41"/>
    </row>
    <row r="110" spans="1:14" ht="20.45" customHeight="1" x14ac:dyDescent="0.5">
      <c r="A110" s="40"/>
      <c r="B110" s="27"/>
      <c r="C110" s="65"/>
      <c r="D110" s="29"/>
      <c r="E110" s="30" t="str">
        <f>IFERROR(VLOOKUP(C110,'ข้อมูลใน regis ชีววิทยา'!$A$80:$G$90,3,FALSE)," ")</f>
        <v xml:space="preserve"> </v>
      </c>
      <c r="F110" s="31" t="str">
        <f>IFERROR(VLOOKUP(C110,'ข้อมูลใน regis ชีววิทยา'!$A$80:$G$90,5,FALSE)," ")</f>
        <v xml:space="preserve"> </v>
      </c>
      <c r="G110" s="24">
        <f t="shared" ref="G110:G113" si="53">IF(K110&lt;&gt;"ไม่ศึกษา",LEFT(F110,1),0)</f>
        <v>0</v>
      </c>
      <c r="H110" s="24" t="str">
        <f>IFERROR(VLOOKUP(C110,'ข้อมูลใน regis ชีววิทยา'!$A$80:$G$90,6,FALSE)," ")</f>
        <v xml:space="preserve"> </v>
      </c>
      <c r="I110" s="24" t="str">
        <f>IFERROR(VLOOKUP(C110,'ข้อมูลใน regis ชีววิทยา'!$A$80:$G$90,7,FALSE)," ")</f>
        <v xml:space="preserve"> </v>
      </c>
      <c r="J110" s="24" t="str">
        <f>IFERROR(VLOOKUP(C110,'ข้อมูลใน regis ชีววิทยา'!$A$80:$G$90,4,FALSE),"  ")</f>
        <v xml:space="preserve">  </v>
      </c>
      <c r="K110" s="24" t="str">
        <f t="shared" ref="K110:K113" si="54">IFERROR(IF(J110="A",4,IF(J110="B+",3.5,IF(J110="B",3,IF(J110="C+",2.5,IF(J110="C",2,IF(J110="D+",1.5,IF(J110="D",1,IF(J110="F",0,IF(J110="N","กำลังศึกษา",IF(J110="P","ผ่าน","ไม่ศึกษา")))))))))),"  ")</f>
        <v>ไม่ศึกษา</v>
      </c>
      <c r="L110" s="24" t="str">
        <f t="shared" ref="L110:L113" si="55">IF(K110="ผ่าน","  ",IF(K110="ไม่ศึกษา","  ",IF(K110="กำลังศึกษา"," ",K110*G110)))</f>
        <v xml:space="preserve">  </v>
      </c>
      <c r="M110" s="46"/>
    </row>
    <row r="111" spans="1:14" ht="20.45" customHeight="1" x14ac:dyDescent="0.5">
      <c r="A111" s="40"/>
      <c r="B111" s="27"/>
      <c r="C111" s="65"/>
      <c r="D111" s="29"/>
      <c r="E111" s="30" t="str">
        <f>IFERROR(VLOOKUP(C111,'ข้อมูลใน regis ชีววิทยา'!$A$80:$G$90,3,FALSE)," ")</f>
        <v xml:space="preserve"> </v>
      </c>
      <c r="F111" s="31" t="str">
        <f>IFERROR(VLOOKUP(C111,'ข้อมูลใน regis ชีววิทยา'!$A$80:$G$90,5,FALSE)," ")</f>
        <v xml:space="preserve"> </v>
      </c>
      <c r="G111" s="24">
        <f t="shared" si="53"/>
        <v>0</v>
      </c>
      <c r="H111" s="24" t="str">
        <f>IFERROR(VLOOKUP(C111,'ข้อมูลใน regis ชีววิทยา'!$A$80:$G$90,6,FALSE)," ")</f>
        <v xml:space="preserve"> </v>
      </c>
      <c r="I111" s="24" t="str">
        <f>IFERROR(VLOOKUP(C111,'ข้อมูลใน regis ชีววิทยา'!$A$80:$G$90,7,FALSE)," ")</f>
        <v xml:space="preserve"> </v>
      </c>
      <c r="J111" s="24" t="str">
        <f>IFERROR(VLOOKUP(C111,'ข้อมูลใน regis ชีววิทยา'!$A$80:$G$90,4,FALSE),"  ")</f>
        <v xml:space="preserve">  </v>
      </c>
      <c r="K111" s="24" t="str">
        <f t="shared" si="54"/>
        <v>ไม่ศึกษา</v>
      </c>
      <c r="L111" s="24" t="str">
        <f t="shared" si="55"/>
        <v xml:space="preserve">  </v>
      </c>
      <c r="M111" s="46"/>
    </row>
    <row r="112" spans="1:14" ht="20.45" customHeight="1" x14ac:dyDescent="0.5">
      <c r="A112" s="40"/>
      <c r="B112" s="27"/>
      <c r="C112" s="65"/>
      <c r="D112" s="29"/>
      <c r="E112" s="30" t="str">
        <f>IFERROR(VLOOKUP(C112,'ข้อมูลใน regis ชีววิทยา'!$A$80:$G$90,3,FALSE)," ")</f>
        <v xml:space="preserve"> </v>
      </c>
      <c r="F112" s="31" t="str">
        <f>IFERROR(VLOOKUP(C112,'ข้อมูลใน regis ชีววิทยา'!$A$80:$G$90,5,FALSE)," ")</f>
        <v xml:space="preserve"> </v>
      </c>
      <c r="G112" s="24">
        <f t="shared" si="53"/>
        <v>0</v>
      </c>
      <c r="H112" s="24" t="str">
        <f>IFERROR(VLOOKUP(C112,'ข้อมูลใน regis ชีววิทยา'!$A$80:$G$90,6,FALSE)," ")</f>
        <v xml:space="preserve"> </v>
      </c>
      <c r="I112" s="24" t="str">
        <f>IFERROR(VLOOKUP(C112,'ข้อมูลใน regis ชีววิทยา'!$A$80:$G$90,7,FALSE)," ")</f>
        <v xml:space="preserve"> </v>
      </c>
      <c r="J112" s="24" t="str">
        <f>IFERROR(VLOOKUP(C112,'ข้อมูลใน regis ชีววิทยา'!$A$80:$G$90,4,FALSE),"  ")</f>
        <v xml:space="preserve">  </v>
      </c>
      <c r="K112" s="24" t="str">
        <f t="shared" si="54"/>
        <v>ไม่ศึกษา</v>
      </c>
      <c r="L112" s="24" t="str">
        <f t="shared" si="55"/>
        <v xml:space="preserve">  </v>
      </c>
      <c r="M112" s="41"/>
    </row>
    <row r="113" spans="1:14" ht="20.45" customHeight="1" x14ac:dyDescent="0.5">
      <c r="A113" s="47"/>
      <c r="B113" s="48"/>
      <c r="C113" s="67"/>
      <c r="D113" s="49"/>
      <c r="E113" s="30" t="str">
        <f>IFERROR(VLOOKUP(C113,'ข้อมูลใน regis ชีววิทยา'!$A$80:$G$90,3,FALSE)," ")</f>
        <v xml:space="preserve"> </v>
      </c>
      <c r="F113" s="31" t="str">
        <f>IFERROR(VLOOKUP(C113,'ข้อมูลใน regis ชีววิทยา'!$A$80:$G$90,5,FALSE)," ")</f>
        <v xml:space="preserve"> </v>
      </c>
      <c r="G113" s="24">
        <f t="shared" si="53"/>
        <v>0</v>
      </c>
      <c r="H113" s="24" t="str">
        <f>IFERROR(VLOOKUP(C113,'ข้อมูลใน regis ชีววิทยา'!$A$80:$G$90,6,FALSE)," ")</f>
        <v xml:space="preserve"> </v>
      </c>
      <c r="I113" s="24" t="str">
        <f>IFERROR(VLOOKUP(C113,'ข้อมูลใน regis ชีววิทยา'!$A$80:$G$90,7,FALSE)," ")</f>
        <v xml:space="preserve"> </v>
      </c>
      <c r="J113" s="24" t="str">
        <f>IFERROR(VLOOKUP(C113,'ข้อมูลใน regis ชีววิทยา'!$A$80:$G$90,4,FALSE),"  ")</f>
        <v xml:space="preserve">  </v>
      </c>
      <c r="K113" s="24" t="str">
        <f t="shared" si="54"/>
        <v>ไม่ศึกษา</v>
      </c>
      <c r="L113" s="24" t="str">
        <f t="shared" si="55"/>
        <v xml:space="preserve">  </v>
      </c>
      <c r="M113" s="50"/>
    </row>
    <row r="114" spans="1:14" x14ac:dyDescent="0.5">
      <c r="A114" s="51" t="s">
        <v>259</v>
      </c>
      <c r="B114" s="52"/>
      <c r="C114" s="53"/>
      <c r="D114" s="54"/>
      <c r="E114" s="54"/>
      <c r="F114" s="55"/>
      <c r="G114" s="55"/>
      <c r="H114" s="55"/>
      <c r="I114" s="55"/>
      <c r="J114" s="55"/>
      <c r="K114" s="55"/>
      <c r="L114" s="55"/>
      <c r="M114" s="56" t="str">
        <f>IF(L116&gt;=120,"ครบ","ไม่ครบ")</f>
        <v>ครบ</v>
      </c>
    </row>
    <row r="115" spans="1:14" x14ac:dyDescent="0.5">
      <c r="A115" s="144" t="s">
        <v>315</v>
      </c>
      <c r="B115" s="144"/>
      <c r="C115" s="144"/>
      <c r="D115" s="145">
        <f>IFERROR(VLOOKUP(J4,รายชื่อนิสิต!$A$3:$J$321,8,FALSE)," ")</f>
        <v>0</v>
      </c>
      <c r="E115" s="145"/>
      <c r="F115" s="145"/>
      <c r="G115" s="145"/>
      <c r="H115" s="145"/>
      <c r="I115" s="145"/>
      <c r="J115" s="145"/>
      <c r="K115" s="145"/>
      <c r="L115" s="145"/>
      <c r="M115" s="145"/>
    </row>
    <row r="116" spans="1:14" x14ac:dyDescent="0.5">
      <c r="A116" s="144" t="s">
        <v>316</v>
      </c>
      <c r="B116" s="144"/>
      <c r="C116" s="144"/>
      <c r="E116" s="145">
        <f>IFERROR(VLOOKUP(J4,รายชื่อนิสิต!$A$3:$J$321,9,FALSE)," ")</f>
        <v>0</v>
      </c>
      <c r="F116" s="145"/>
      <c r="G116" s="145"/>
      <c r="H116" s="145"/>
      <c r="I116" s="142" t="s">
        <v>477</v>
      </c>
      <c r="J116" s="142"/>
      <c r="K116" s="142"/>
      <c r="L116" s="70">
        <v>120</v>
      </c>
      <c r="M116" s="70" t="s">
        <v>317</v>
      </c>
    </row>
    <row r="117" spans="1:14" hidden="1" x14ac:dyDescent="0.5">
      <c r="A117" s="57"/>
      <c r="B117" s="57"/>
      <c r="C117" s="57"/>
      <c r="D117" s="71"/>
      <c r="E117" s="71"/>
      <c r="F117" s="71"/>
      <c r="G117" s="71"/>
      <c r="H117" s="71"/>
      <c r="I117" s="71"/>
    </row>
    <row r="118" spans="1:14" hidden="1" x14ac:dyDescent="0.5">
      <c r="A118" s="57"/>
      <c r="B118" s="57"/>
      <c r="C118" s="57"/>
      <c r="D118" s="71"/>
      <c r="E118" s="71"/>
      <c r="F118" s="71"/>
      <c r="G118" s="71"/>
      <c r="H118" s="71"/>
      <c r="I118" s="71"/>
    </row>
    <row r="119" spans="1:14" x14ac:dyDescent="0.5">
      <c r="A119" s="58" t="s">
        <v>434</v>
      </c>
      <c r="B119" s="58"/>
      <c r="C119" s="58"/>
      <c r="D119" s="58"/>
      <c r="E119" s="59"/>
      <c r="F119" s="60">
        <f>IFERROR(G119," ")</f>
        <v>0</v>
      </c>
      <c r="G119" s="60">
        <f>G10+G42+G98+G108</f>
        <v>0</v>
      </c>
      <c r="H119" s="143" t="s">
        <v>324</v>
      </c>
      <c r="I119" s="143"/>
      <c r="J119" s="143"/>
      <c r="K119" s="143"/>
      <c r="L119" s="60">
        <f>SUM(L12:L113)</f>
        <v>0</v>
      </c>
      <c r="M119" s="57"/>
    </row>
    <row r="120" spans="1:14" ht="24" x14ac:dyDescent="0.5">
      <c r="A120" s="58" t="s">
        <v>431</v>
      </c>
      <c r="B120" s="58"/>
      <c r="C120" s="58"/>
      <c r="D120" s="58"/>
      <c r="E120" s="59"/>
      <c r="F120" s="68"/>
      <c r="G120" s="60"/>
      <c r="H120" s="143" t="s">
        <v>323</v>
      </c>
      <c r="I120" s="143"/>
      <c r="J120" s="143"/>
      <c r="K120" s="143"/>
      <c r="L120" s="61" t="str">
        <f>IFERROR(L119/F122," ")</f>
        <v xml:space="preserve"> </v>
      </c>
      <c r="M120" s="57"/>
    </row>
    <row r="121" spans="1:14" ht="24" x14ac:dyDescent="0.5">
      <c r="A121" s="58" t="s">
        <v>432</v>
      </c>
      <c r="B121" s="58"/>
      <c r="C121" s="58"/>
      <c r="D121" s="58"/>
      <c r="E121" s="59"/>
      <c r="F121" s="68"/>
      <c r="G121" s="60"/>
      <c r="H121" s="60"/>
      <c r="I121" s="60"/>
      <c r="J121" s="60"/>
      <c r="K121" s="60"/>
      <c r="L121" s="61"/>
      <c r="M121" s="57"/>
    </row>
    <row r="122" spans="1:14" x14ac:dyDescent="0.5">
      <c r="A122" s="58" t="s">
        <v>433</v>
      </c>
      <c r="B122" s="58"/>
      <c r="C122" s="58"/>
      <c r="D122" s="58"/>
      <c r="E122" s="59"/>
      <c r="F122" s="60">
        <f>IFERROR(F119-(F120+F121)," ")</f>
        <v>0</v>
      </c>
      <c r="G122" s="60"/>
      <c r="H122" s="60"/>
      <c r="I122" s="60"/>
      <c r="J122" s="60"/>
      <c r="K122" s="60"/>
      <c r="L122" s="60"/>
      <c r="M122" s="57"/>
    </row>
    <row r="123" spans="1:14" x14ac:dyDescent="0.5">
      <c r="A123" s="57"/>
      <c r="B123" s="57"/>
      <c r="C123" s="57"/>
      <c r="D123" s="71"/>
      <c r="E123" s="71"/>
      <c r="F123" s="71"/>
      <c r="G123" s="71"/>
      <c r="H123" s="71"/>
      <c r="I123" s="71"/>
    </row>
    <row r="124" spans="1:14" x14ac:dyDescent="0.5">
      <c r="A124" s="15" t="s">
        <v>472</v>
      </c>
    </row>
    <row r="125" spans="1:14" x14ac:dyDescent="0.5">
      <c r="A125" s="9" t="str">
        <f>A9</f>
        <v>จำนวนหน่วยกิตรวมตลอดหลักสูตร ไม่น้อยกว่า 121 หน่วยกิต</v>
      </c>
      <c r="F125" s="57" t="s">
        <v>318</v>
      </c>
      <c r="H125" s="70">
        <f>G9</f>
        <v>0</v>
      </c>
      <c r="I125" s="11" t="s">
        <v>320</v>
      </c>
      <c r="K125" s="70" t="str">
        <f>M9</f>
        <v>ไม่ครบ</v>
      </c>
    </row>
    <row r="126" spans="1:14" x14ac:dyDescent="0.5">
      <c r="B126" s="11" t="str">
        <f>A10</f>
        <v>1) หมวดวิชาศึกษาทั่วไป  ไม่น้อยกว่า 30 หน่วยกิต</v>
      </c>
      <c r="C126" s="11"/>
      <c r="D126" s="11"/>
      <c r="F126" s="57" t="s">
        <v>318</v>
      </c>
      <c r="G126" s="11"/>
      <c r="H126" s="57">
        <f>G10</f>
        <v>0</v>
      </c>
      <c r="I126" s="11" t="s">
        <v>320</v>
      </c>
      <c r="J126" s="11"/>
      <c r="K126" s="70" t="str">
        <f>M10</f>
        <v>ไม่ครบ</v>
      </c>
      <c r="N126" s="70"/>
    </row>
    <row r="127" spans="1:14" x14ac:dyDescent="0.5">
      <c r="B127" s="11" t="str">
        <f>A42</f>
        <v>2) หมวดวิชาเฉพาะ   ไม่น้อยกว่า  85 หน่วยกิต</v>
      </c>
      <c r="C127" s="11"/>
      <c r="D127" s="11"/>
      <c r="F127" s="57" t="s">
        <v>318</v>
      </c>
      <c r="G127" s="11"/>
      <c r="H127" s="70">
        <f>G42</f>
        <v>0</v>
      </c>
      <c r="I127" s="11" t="s">
        <v>320</v>
      </c>
      <c r="J127" s="11"/>
      <c r="K127" s="57" t="str">
        <f>M42</f>
        <v>ไม่ครบ</v>
      </c>
      <c r="N127" s="70"/>
    </row>
    <row r="128" spans="1:14" x14ac:dyDescent="0.5">
      <c r="B128" s="11" t="str">
        <f>A98</f>
        <v>3) หมวดวิชาเลือกเสรี  ไม่น้อยกว่า  6 หน่วยกิต</v>
      </c>
      <c r="C128" s="11"/>
      <c r="D128" s="11"/>
      <c r="F128" s="57" t="s">
        <v>318</v>
      </c>
      <c r="G128" s="11"/>
      <c r="H128" s="70">
        <f>G98</f>
        <v>0</v>
      </c>
      <c r="I128" s="11" t="s">
        <v>320</v>
      </c>
      <c r="J128" s="11"/>
      <c r="K128" s="57" t="str">
        <f>M98</f>
        <v>ไม่ครบ</v>
      </c>
      <c r="N128" s="70"/>
    </row>
    <row r="129" spans="1:15" x14ac:dyDescent="0.5">
      <c r="B129" s="11" t="s">
        <v>319</v>
      </c>
      <c r="C129" s="11"/>
      <c r="D129" s="11"/>
      <c r="F129" s="57" t="s">
        <v>321</v>
      </c>
      <c r="G129" s="11"/>
      <c r="H129" s="70">
        <f>L116</f>
        <v>120</v>
      </c>
      <c r="I129" s="11" t="s">
        <v>317</v>
      </c>
      <c r="J129" s="11"/>
      <c r="K129" s="57" t="str">
        <f>M114</f>
        <v>ครบ</v>
      </c>
      <c r="N129" s="70"/>
    </row>
    <row r="130" spans="1:15" x14ac:dyDescent="0.5">
      <c r="B130" s="11" t="s">
        <v>329</v>
      </c>
      <c r="C130" s="11"/>
      <c r="D130" s="11"/>
      <c r="F130" s="57"/>
      <c r="G130" s="11"/>
      <c r="H130" s="70">
        <f>H125</f>
        <v>0</v>
      </c>
      <c r="I130" s="11" t="s">
        <v>320</v>
      </c>
      <c r="J130" s="11"/>
      <c r="K130" s="57"/>
      <c r="N130" s="70"/>
    </row>
    <row r="131" spans="1:15" x14ac:dyDescent="0.5">
      <c r="B131" s="11" t="s">
        <v>328</v>
      </c>
      <c r="C131" s="11"/>
      <c r="D131" s="11"/>
      <c r="F131" s="57"/>
      <c r="G131" s="11"/>
      <c r="H131" s="70">
        <f>G108</f>
        <v>0</v>
      </c>
      <c r="I131" s="11" t="s">
        <v>320</v>
      </c>
      <c r="J131" s="11"/>
      <c r="K131" s="57"/>
      <c r="N131" s="70"/>
    </row>
    <row r="132" spans="1:15" x14ac:dyDescent="0.5">
      <c r="B132" s="11" t="s">
        <v>330</v>
      </c>
      <c r="C132" s="11"/>
      <c r="D132" s="11"/>
      <c r="F132" s="57"/>
      <c r="G132" s="11"/>
      <c r="H132" s="70">
        <f>H130+H131</f>
        <v>0</v>
      </c>
      <c r="I132" s="11" t="s">
        <v>320</v>
      </c>
      <c r="J132" s="11"/>
      <c r="K132" s="57"/>
      <c r="N132" s="70"/>
    </row>
    <row r="133" spans="1:15" ht="24" x14ac:dyDescent="0.5">
      <c r="B133" s="143" t="s">
        <v>323</v>
      </c>
      <c r="C133" s="143"/>
      <c r="D133" s="143"/>
      <c r="H133" s="11"/>
      <c r="K133" s="61" t="str">
        <f>L120</f>
        <v xml:space="preserve"> </v>
      </c>
    </row>
    <row r="135" spans="1:15" ht="24" x14ac:dyDescent="0.55000000000000004">
      <c r="A135" s="132" t="s">
        <v>325</v>
      </c>
      <c r="B135" s="133"/>
      <c r="C135" s="52"/>
      <c r="D135" s="133"/>
      <c r="E135" s="54"/>
      <c r="F135" s="55"/>
      <c r="G135" s="55"/>
      <c r="H135" s="55"/>
      <c r="I135" s="55"/>
      <c r="J135" s="55"/>
      <c r="K135" s="55"/>
      <c r="L135" s="55"/>
      <c r="M135" s="134"/>
    </row>
    <row r="136" spans="1:15" ht="23.25" customHeight="1" x14ac:dyDescent="0.5">
      <c r="A136" s="135"/>
      <c r="C136" s="138"/>
      <c r="D136" s="139"/>
      <c r="E136" s="139"/>
      <c r="F136" s="140"/>
      <c r="G136" s="140"/>
      <c r="H136" s="140"/>
      <c r="I136" s="140"/>
      <c r="J136" s="140"/>
      <c r="K136" s="140"/>
      <c r="L136" s="140"/>
      <c r="M136" s="136"/>
      <c r="O136" s="10"/>
    </row>
    <row r="137" spans="1:15" x14ac:dyDescent="0.5">
      <c r="A137" s="135"/>
      <c r="M137" s="136"/>
      <c r="O137" s="10"/>
    </row>
    <row r="138" spans="1:15" x14ac:dyDescent="0.5">
      <c r="A138" s="135"/>
      <c r="D138" s="131" t="s">
        <v>326</v>
      </c>
      <c r="F138" s="142"/>
      <c r="G138" s="142"/>
      <c r="H138" s="142"/>
      <c r="I138" s="142"/>
      <c r="J138" s="142"/>
      <c r="K138" s="142"/>
      <c r="M138" s="136"/>
    </row>
    <row r="139" spans="1:15" x14ac:dyDescent="0.5">
      <c r="A139" s="135"/>
      <c r="F139" s="142" t="str">
        <f>"("&amp;I5&amp;")"</f>
        <v>( )</v>
      </c>
      <c r="G139" s="142"/>
      <c r="H139" s="142"/>
      <c r="I139" s="142"/>
      <c r="J139" s="142"/>
      <c r="K139" s="142"/>
      <c r="M139" s="136"/>
    </row>
    <row r="140" spans="1:15" x14ac:dyDescent="0.5">
      <c r="A140" s="135"/>
      <c r="F140" s="142" t="e">
        <f>"รหัสอาจารย์ที่ปรึกษา "&amp;VLOOKUP(J4,รายชื่อนิสิต!$A$2:$F$400,6,FALSE)</f>
        <v>#N/A</v>
      </c>
      <c r="G140" s="142"/>
      <c r="H140" s="142"/>
      <c r="I140" s="142"/>
      <c r="J140" s="142"/>
      <c r="K140" s="142"/>
      <c r="M140" s="136"/>
    </row>
    <row r="141" spans="1:15" x14ac:dyDescent="0.5">
      <c r="A141" s="135"/>
      <c r="F141" s="142" t="s">
        <v>327</v>
      </c>
      <c r="G141" s="142"/>
      <c r="H141" s="142"/>
      <c r="I141" s="142"/>
      <c r="J141" s="142"/>
      <c r="K141" s="142"/>
      <c r="M141" s="136"/>
    </row>
    <row r="142" spans="1:15" x14ac:dyDescent="0.5">
      <c r="A142" s="137"/>
      <c r="B142" s="12"/>
      <c r="C142" s="138"/>
      <c r="D142" s="139"/>
      <c r="E142" s="139"/>
      <c r="F142" s="140"/>
      <c r="G142" s="140"/>
      <c r="H142" s="140"/>
      <c r="I142" s="140"/>
      <c r="J142" s="140"/>
      <c r="K142" s="140"/>
      <c r="L142" s="140"/>
      <c r="M142" s="141"/>
    </row>
  </sheetData>
  <sheetProtection algorithmName="SHA-512" hashValue="6nJ7/2VOy66xfJTykodobcc4pck2dIMm1AS4jS780pJxa4qzdinHiRwWSKxvm2T0dTVP22Xog4TwaqURfiTGuA==" saltValue="+DAZ4pQrOz97+tnf3IzaBA==" spinCount="100000" sheet="1" insertColumns="0" insertRows="0" insertHyperlinks="0" deleteColumns="0" deleteRows="0"/>
  <mergeCells count="29">
    <mergeCell ref="A7:E8"/>
    <mergeCell ref="L7:L8"/>
    <mergeCell ref="J4:K4"/>
    <mergeCell ref="F5:H5"/>
    <mergeCell ref="M7:M8"/>
    <mergeCell ref="K7:K8"/>
    <mergeCell ref="F7:F8"/>
    <mergeCell ref="H7:I7"/>
    <mergeCell ref="J7:J8"/>
    <mergeCell ref="I5:M5"/>
    <mergeCell ref="A1:M1"/>
    <mergeCell ref="A2:M2"/>
    <mergeCell ref="A3:M3"/>
    <mergeCell ref="A5:C5"/>
    <mergeCell ref="A4:C4"/>
    <mergeCell ref="D4:F4"/>
    <mergeCell ref="H4:I4"/>
    <mergeCell ref="A115:C115"/>
    <mergeCell ref="D115:M115"/>
    <mergeCell ref="A116:C116"/>
    <mergeCell ref="I116:K116"/>
    <mergeCell ref="E116:H116"/>
    <mergeCell ref="F140:K140"/>
    <mergeCell ref="F141:K141"/>
    <mergeCell ref="B133:D133"/>
    <mergeCell ref="H119:K119"/>
    <mergeCell ref="H120:K120"/>
    <mergeCell ref="F138:K138"/>
    <mergeCell ref="F139:K139"/>
  </mergeCells>
  <phoneticPr fontId="8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r:id="rId1"/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151"/>
  <sheetViews>
    <sheetView topLeftCell="A28" workbookViewId="0">
      <selection activeCell="A38" sqref="A38:XFD38"/>
    </sheetView>
  </sheetViews>
  <sheetFormatPr defaultRowHeight="24" x14ac:dyDescent="0.55000000000000004"/>
  <cols>
    <col min="1" max="1" width="4.5" style="1" customWidth="1"/>
    <col min="2" max="2" width="2.875" style="1" customWidth="1"/>
    <col min="3" max="3" width="4.375" style="1" customWidth="1"/>
    <col min="4" max="4" width="12.875" style="6" customWidth="1"/>
    <col min="5" max="5" width="37.75" style="5" customWidth="1"/>
    <col min="6" max="6" width="57.75" style="5" customWidth="1"/>
    <col min="7" max="7" width="9" style="7" customWidth="1"/>
    <col min="8" max="8" width="10.75" style="6" customWidth="1"/>
    <col min="9" max="9" width="12.5" style="1" customWidth="1"/>
    <col min="10" max="16384" width="9" style="1"/>
  </cols>
  <sheetData>
    <row r="1" spans="1:9" x14ac:dyDescent="0.55000000000000004">
      <c r="A1" s="1" t="s">
        <v>249</v>
      </c>
    </row>
    <row r="2" spans="1:9" x14ac:dyDescent="0.55000000000000004">
      <c r="B2" s="1" t="s">
        <v>1</v>
      </c>
      <c r="G2" s="7" t="s">
        <v>2</v>
      </c>
      <c r="I2" s="1" t="s">
        <v>3</v>
      </c>
    </row>
    <row r="3" spans="1:9" x14ac:dyDescent="0.55000000000000004">
      <c r="C3" s="1" t="s">
        <v>33</v>
      </c>
      <c r="F3" s="5" t="s">
        <v>2</v>
      </c>
      <c r="H3" s="6" t="s">
        <v>6</v>
      </c>
    </row>
    <row r="4" spans="1:9" x14ac:dyDescent="0.55000000000000004">
      <c r="D4" s="6" t="s">
        <v>34</v>
      </c>
      <c r="E4" s="5" t="s">
        <v>35</v>
      </c>
      <c r="F4" s="5" t="s">
        <v>36</v>
      </c>
      <c r="G4" s="7" t="s">
        <v>48</v>
      </c>
    </row>
    <row r="5" spans="1:9" x14ac:dyDescent="0.55000000000000004">
      <c r="D5" s="6" t="s">
        <v>136</v>
      </c>
    </row>
    <row r="8" spans="1:9" x14ac:dyDescent="0.55000000000000004">
      <c r="C8" s="1" t="s">
        <v>47</v>
      </c>
      <c r="F8" s="5" t="s">
        <v>5</v>
      </c>
      <c r="H8" s="6" t="s">
        <v>8</v>
      </c>
    </row>
    <row r="9" spans="1:9" x14ac:dyDescent="0.55000000000000004">
      <c r="D9" s="6" t="s">
        <v>137</v>
      </c>
    </row>
    <row r="12" spans="1:9" x14ac:dyDescent="0.55000000000000004">
      <c r="C12" s="1" t="s">
        <v>37</v>
      </c>
      <c r="H12" s="6" t="s">
        <v>49</v>
      </c>
    </row>
    <row r="13" spans="1:9" x14ac:dyDescent="0.55000000000000004">
      <c r="D13" s="6">
        <v>1999021</v>
      </c>
      <c r="E13" s="5" t="s">
        <v>38</v>
      </c>
      <c r="F13" s="5" t="s">
        <v>39</v>
      </c>
      <c r="G13" s="7" t="s">
        <v>115</v>
      </c>
    </row>
    <row r="14" spans="1:9" x14ac:dyDescent="0.55000000000000004">
      <c r="E14" s="5" t="s">
        <v>40</v>
      </c>
      <c r="G14" s="7" t="s">
        <v>139</v>
      </c>
    </row>
    <row r="19" spans="3:8" x14ac:dyDescent="0.55000000000000004">
      <c r="E19" s="5" t="s">
        <v>41</v>
      </c>
      <c r="G19" s="7" t="s">
        <v>140</v>
      </c>
    </row>
    <row r="22" spans="3:8" x14ac:dyDescent="0.55000000000000004">
      <c r="C22" s="1" t="s">
        <v>42</v>
      </c>
      <c r="F22" s="5" t="s">
        <v>2</v>
      </c>
      <c r="H22" s="6" t="s">
        <v>25</v>
      </c>
    </row>
    <row r="23" spans="3:8" x14ac:dyDescent="0.55000000000000004">
      <c r="D23" s="6">
        <v>1999111</v>
      </c>
      <c r="E23" s="5" t="s">
        <v>43</v>
      </c>
      <c r="F23" s="5" t="s">
        <v>44</v>
      </c>
      <c r="G23" s="7" t="s">
        <v>50</v>
      </c>
    </row>
    <row r="24" spans="3:8" x14ac:dyDescent="0.55000000000000004">
      <c r="D24" s="6" t="s">
        <v>51</v>
      </c>
    </row>
    <row r="27" spans="3:8" x14ac:dyDescent="0.55000000000000004">
      <c r="C27" s="1" t="s">
        <v>45</v>
      </c>
      <c r="F27" s="5" t="s">
        <v>5</v>
      </c>
      <c r="H27" s="6" t="s">
        <v>25</v>
      </c>
    </row>
    <row r="28" spans="3:8" x14ac:dyDescent="0.55000000000000004">
      <c r="D28" s="6" t="s">
        <v>46</v>
      </c>
    </row>
    <row r="33" spans="2:9" x14ac:dyDescent="0.55000000000000004">
      <c r="B33" s="1" t="s">
        <v>13</v>
      </c>
      <c r="G33" s="7" t="s">
        <v>2</v>
      </c>
      <c r="I33" s="1" t="s">
        <v>14</v>
      </c>
    </row>
    <row r="34" spans="2:9" x14ac:dyDescent="0.55000000000000004">
      <c r="C34" s="1" t="s">
        <v>52</v>
      </c>
      <c r="H34" s="6" t="s">
        <v>27</v>
      </c>
    </row>
    <row r="35" spans="2:9" x14ac:dyDescent="0.55000000000000004">
      <c r="D35" s="6">
        <v>1403111</v>
      </c>
      <c r="E35" s="5" t="s">
        <v>53</v>
      </c>
      <c r="F35" s="5" t="s">
        <v>54</v>
      </c>
      <c r="G35" s="7" t="s">
        <v>134</v>
      </c>
    </row>
    <row r="36" spans="2:9" x14ac:dyDescent="0.55000000000000004">
      <c r="D36" s="6">
        <v>1403112</v>
      </c>
      <c r="E36" s="5" t="s">
        <v>55</v>
      </c>
      <c r="F36" s="5" t="s">
        <v>56</v>
      </c>
      <c r="G36" s="7" t="s">
        <v>133</v>
      </c>
    </row>
    <row r="37" spans="2:9" x14ac:dyDescent="0.55000000000000004">
      <c r="D37" s="6">
        <v>1417111</v>
      </c>
      <c r="E37" s="5" t="s">
        <v>57</v>
      </c>
      <c r="F37" s="5" t="s">
        <v>58</v>
      </c>
      <c r="G37" s="7" t="s">
        <v>115</v>
      </c>
    </row>
    <row r="38" spans="2:9" x14ac:dyDescent="0.55000000000000004">
      <c r="D38" s="6">
        <v>1420113</v>
      </c>
      <c r="E38" s="5" t="s">
        <v>59</v>
      </c>
      <c r="F38" s="5" t="s">
        <v>60</v>
      </c>
      <c r="G38" s="7" t="s">
        <v>133</v>
      </c>
    </row>
    <row r="39" spans="2:9" x14ac:dyDescent="0.55000000000000004">
      <c r="D39" s="6">
        <v>1420114</v>
      </c>
      <c r="E39" s="5" t="s">
        <v>61</v>
      </c>
      <c r="F39" s="5" t="s">
        <v>62</v>
      </c>
      <c r="G39" s="7" t="s">
        <v>133</v>
      </c>
    </row>
    <row r="40" spans="2:9" x14ac:dyDescent="0.55000000000000004">
      <c r="D40" s="6">
        <v>1420117</v>
      </c>
      <c r="E40" s="5" t="s">
        <v>63</v>
      </c>
      <c r="F40" s="5" t="s">
        <v>64</v>
      </c>
      <c r="G40" s="7" t="s">
        <v>50</v>
      </c>
    </row>
    <row r="41" spans="2:9" x14ac:dyDescent="0.55000000000000004">
      <c r="D41" s="6">
        <v>1420118</v>
      </c>
      <c r="E41" s="5" t="s">
        <v>65</v>
      </c>
      <c r="F41" s="5" t="s">
        <v>66</v>
      </c>
      <c r="G41" s="7" t="s">
        <v>50</v>
      </c>
    </row>
    <row r="42" spans="2:9" x14ac:dyDescent="0.55000000000000004">
      <c r="D42" s="6">
        <v>1424111</v>
      </c>
      <c r="E42" s="5" t="s">
        <v>67</v>
      </c>
      <c r="F42" s="5" t="s">
        <v>68</v>
      </c>
      <c r="G42" s="7" t="s">
        <v>115</v>
      </c>
    </row>
    <row r="43" spans="2:9" x14ac:dyDescent="0.55000000000000004">
      <c r="D43" s="6">
        <v>1424112</v>
      </c>
      <c r="E43" s="5" t="s">
        <v>69</v>
      </c>
      <c r="F43" s="5" t="s">
        <v>70</v>
      </c>
      <c r="G43" s="7" t="s">
        <v>133</v>
      </c>
    </row>
    <row r="44" spans="2:9" x14ac:dyDescent="0.55000000000000004">
      <c r="D44" s="6">
        <v>1424455</v>
      </c>
      <c r="E44" s="5" t="s">
        <v>71</v>
      </c>
      <c r="F44" s="5" t="s">
        <v>72</v>
      </c>
      <c r="G44" s="7" t="s">
        <v>134</v>
      </c>
    </row>
    <row r="45" spans="2:9" x14ac:dyDescent="0.55000000000000004">
      <c r="D45" s="6" t="s">
        <v>73</v>
      </c>
      <c r="H45" s="6" t="s">
        <v>28</v>
      </c>
    </row>
    <row r="46" spans="2:9" x14ac:dyDescent="0.55000000000000004">
      <c r="D46" s="6" t="s">
        <v>74</v>
      </c>
    </row>
    <row r="47" spans="2:9" x14ac:dyDescent="0.55000000000000004">
      <c r="D47" s="6" t="s">
        <v>75</v>
      </c>
      <c r="H47" s="6" t="s">
        <v>29</v>
      </c>
    </row>
    <row r="48" spans="2:9" x14ac:dyDescent="0.55000000000000004">
      <c r="D48" s="6">
        <v>1401114</v>
      </c>
      <c r="E48" s="5" t="s">
        <v>76</v>
      </c>
      <c r="F48" s="5" t="s">
        <v>77</v>
      </c>
      <c r="G48" s="7" t="s">
        <v>132</v>
      </c>
    </row>
    <row r="49" spans="4:7" x14ac:dyDescent="0.55000000000000004">
      <c r="D49" s="6">
        <v>1402311</v>
      </c>
      <c r="E49" s="5" t="s">
        <v>78</v>
      </c>
      <c r="F49" s="5" t="s">
        <v>79</v>
      </c>
      <c r="G49" s="7" t="s">
        <v>50</v>
      </c>
    </row>
    <row r="50" spans="4:7" x14ac:dyDescent="0.55000000000000004">
      <c r="D50" s="6">
        <v>1402312</v>
      </c>
      <c r="E50" s="5" t="s">
        <v>80</v>
      </c>
      <c r="F50" s="5" t="s">
        <v>81</v>
      </c>
      <c r="G50" s="7" t="s">
        <v>133</v>
      </c>
    </row>
    <row r="51" spans="4:7" x14ac:dyDescent="0.55000000000000004">
      <c r="D51" s="6">
        <v>1402313</v>
      </c>
      <c r="E51" s="5" t="s">
        <v>82</v>
      </c>
      <c r="F51" s="5" t="s">
        <v>83</v>
      </c>
      <c r="G51" s="7" t="s">
        <v>115</v>
      </c>
    </row>
    <row r="52" spans="4:7" x14ac:dyDescent="0.55000000000000004">
      <c r="D52" s="6">
        <v>1403221</v>
      </c>
      <c r="E52" s="5" t="s">
        <v>84</v>
      </c>
      <c r="F52" s="5" t="s">
        <v>85</v>
      </c>
      <c r="G52" s="7" t="s">
        <v>134</v>
      </c>
    </row>
    <row r="53" spans="4:7" x14ac:dyDescent="0.55000000000000004">
      <c r="D53" s="6">
        <v>1403222</v>
      </c>
      <c r="E53" s="5" t="s">
        <v>86</v>
      </c>
      <c r="F53" s="5" t="s">
        <v>87</v>
      </c>
      <c r="G53" s="7" t="s">
        <v>133</v>
      </c>
    </row>
    <row r="54" spans="4:7" x14ac:dyDescent="0.55000000000000004">
      <c r="D54" s="6">
        <v>1416311</v>
      </c>
      <c r="E54" s="5" t="s">
        <v>88</v>
      </c>
      <c r="F54" s="5" t="s">
        <v>89</v>
      </c>
      <c r="G54" s="7" t="s">
        <v>115</v>
      </c>
    </row>
    <row r="55" spans="4:7" x14ac:dyDescent="0.55000000000000004">
      <c r="D55" s="6">
        <v>1416312</v>
      </c>
      <c r="E55" s="5" t="s">
        <v>90</v>
      </c>
      <c r="F55" s="5" t="s">
        <v>91</v>
      </c>
      <c r="G55" s="7" t="s">
        <v>133</v>
      </c>
    </row>
    <row r="56" spans="4:7" x14ac:dyDescent="0.55000000000000004">
      <c r="D56" s="6">
        <v>1419211</v>
      </c>
      <c r="E56" s="5" t="s">
        <v>92</v>
      </c>
      <c r="F56" s="5" t="s">
        <v>93</v>
      </c>
      <c r="G56" s="7" t="s">
        <v>115</v>
      </c>
    </row>
    <row r="57" spans="4:7" x14ac:dyDescent="0.55000000000000004">
      <c r="D57" s="6">
        <v>1419214</v>
      </c>
      <c r="E57" s="5" t="s">
        <v>94</v>
      </c>
      <c r="F57" s="5" t="s">
        <v>95</v>
      </c>
      <c r="G57" s="7" t="s">
        <v>133</v>
      </c>
    </row>
    <row r="58" spans="4:7" x14ac:dyDescent="0.55000000000000004">
      <c r="D58" s="6">
        <v>1422111</v>
      </c>
      <c r="E58" s="5" t="s">
        <v>96</v>
      </c>
      <c r="F58" s="5" t="s">
        <v>97</v>
      </c>
      <c r="G58" s="7" t="s">
        <v>115</v>
      </c>
    </row>
    <row r="59" spans="4:7" x14ac:dyDescent="0.55000000000000004">
      <c r="D59" s="6">
        <v>1423113</v>
      </c>
      <c r="E59" s="5" t="s">
        <v>98</v>
      </c>
      <c r="F59" s="5" t="s">
        <v>99</v>
      </c>
      <c r="G59" s="7" t="s">
        <v>132</v>
      </c>
    </row>
    <row r="60" spans="4:7" x14ac:dyDescent="0.55000000000000004">
      <c r="D60" s="6">
        <v>1423351</v>
      </c>
      <c r="E60" s="5" t="s">
        <v>100</v>
      </c>
      <c r="F60" s="5" t="s">
        <v>101</v>
      </c>
      <c r="G60" s="7" t="s">
        <v>115</v>
      </c>
    </row>
    <row r="61" spans="4:7" x14ac:dyDescent="0.55000000000000004">
      <c r="D61" s="6">
        <v>1423352</v>
      </c>
      <c r="E61" s="5" t="s">
        <v>102</v>
      </c>
      <c r="F61" s="5" t="s">
        <v>103</v>
      </c>
      <c r="G61" s="7" t="s">
        <v>133</v>
      </c>
    </row>
    <row r="62" spans="4:7" x14ac:dyDescent="0.55000000000000004">
      <c r="D62" s="6">
        <v>1424381</v>
      </c>
      <c r="E62" s="5" t="s">
        <v>104</v>
      </c>
      <c r="F62" s="5" t="s">
        <v>105</v>
      </c>
      <c r="G62" s="7" t="s">
        <v>115</v>
      </c>
    </row>
    <row r="63" spans="4:7" x14ac:dyDescent="0.55000000000000004">
      <c r="D63" s="6">
        <v>1424382</v>
      </c>
      <c r="E63" s="5" t="s">
        <v>106</v>
      </c>
      <c r="F63" s="5" t="s">
        <v>107</v>
      </c>
      <c r="G63" s="7" t="s">
        <v>133</v>
      </c>
    </row>
    <row r="64" spans="4:7" x14ac:dyDescent="0.55000000000000004">
      <c r="D64" s="6">
        <v>1424454</v>
      </c>
      <c r="E64" s="5" t="s">
        <v>108</v>
      </c>
      <c r="F64" s="5" t="s">
        <v>109</v>
      </c>
      <c r="G64" s="7" t="s">
        <v>135</v>
      </c>
    </row>
    <row r="65" spans="4:8" x14ac:dyDescent="0.55000000000000004">
      <c r="D65" s="6">
        <v>1424483</v>
      </c>
      <c r="E65" s="5" t="s">
        <v>110</v>
      </c>
      <c r="F65" s="5" t="s">
        <v>111</v>
      </c>
      <c r="G65" s="7" t="s">
        <v>134</v>
      </c>
    </row>
    <row r="66" spans="4:8" x14ac:dyDescent="0.55000000000000004">
      <c r="D66" s="6">
        <v>1424484</v>
      </c>
      <c r="E66" s="5" t="s">
        <v>112</v>
      </c>
      <c r="F66" s="5" t="s">
        <v>113</v>
      </c>
      <c r="G66" s="7" t="s">
        <v>115</v>
      </c>
    </row>
    <row r="67" spans="4:8" x14ac:dyDescent="0.55000000000000004">
      <c r="D67" s="6">
        <v>1424491</v>
      </c>
      <c r="E67" s="5" t="s">
        <v>114</v>
      </c>
      <c r="F67" s="5" t="s">
        <v>116</v>
      </c>
      <c r="G67" s="7" t="s">
        <v>115</v>
      </c>
    </row>
    <row r="68" spans="4:8" x14ac:dyDescent="0.55000000000000004">
      <c r="D68" s="6">
        <v>1424497</v>
      </c>
      <c r="E68" s="5" t="s">
        <v>117</v>
      </c>
      <c r="F68" s="5" t="s">
        <v>118</v>
      </c>
      <c r="G68" s="7">
        <v>1</v>
      </c>
    </row>
    <row r="69" spans="4:8" x14ac:dyDescent="0.55000000000000004">
      <c r="D69" s="6">
        <v>1424499</v>
      </c>
      <c r="E69" s="5" t="s">
        <v>119</v>
      </c>
      <c r="F69" s="5" t="s">
        <v>120</v>
      </c>
      <c r="G69" s="7" t="s">
        <v>138</v>
      </c>
    </row>
    <row r="70" spans="4:8" x14ac:dyDescent="0.55000000000000004">
      <c r="D70" s="6" t="s">
        <v>121</v>
      </c>
      <c r="H70" s="6" t="s">
        <v>30</v>
      </c>
    </row>
    <row r="71" spans="4:8" x14ac:dyDescent="0.55000000000000004">
      <c r="D71" s="6">
        <v>1401114</v>
      </c>
      <c r="E71" s="5" t="s">
        <v>76</v>
      </c>
      <c r="F71" s="5" t="s">
        <v>77</v>
      </c>
      <c r="G71" s="7" t="s">
        <v>132</v>
      </c>
    </row>
    <row r="72" spans="4:8" x14ac:dyDescent="0.55000000000000004">
      <c r="D72" s="6">
        <v>1402311</v>
      </c>
      <c r="E72" s="5" t="s">
        <v>78</v>
      </c>
      <c r="F72" s="5" t="s">
        <v>79</v>
      </c>
      <c r="G72" s="7" t="s">
        <v>50</v>
      </c>
    </row>
    <row r="73" spans="4:8" x14ac:dyDescent="0.55000000000000004">
      <c r="D73" s="6">
        <v>1402312</v>
      </c>
      <c r="E73" s="5" t="s">
        <v>80</v>
      </c>
      <c r="F73" s="5" t="s">
        <v>81</v>
      </c>
      <c r="G73" s="7" t="s">
        <v>133</v>
      </c>
    </row>
    <row r="74" spans="4:8" x14ac:dyDescent="0.55000000000000004">
      <c r="D74" s="6">
        <v>1402313</v>
      </c>
      <c r="E74" s="5" t="s">
        <v>122</v>
      </c>
      <c r="F74" s="5" t="s">
        <v>83</v>
      </c>
      <c r="G74" s="7" t="s">
        <v>115</v>
      </c>
    </row>
    <row r="75" spans="4:8" x14ac:dyDescent="0.55000000000000004">
      <c r="D75" s="6">
        <v>1403221</v>
      </c>
      <c r="E75" s="5" t="s">
        <v>84</v>
      </c>
      <c r="F75" s="5" t="s">
        <v>85</v>
      </c>
      <c r="G75" s="7" t="s">
        <v>134</v>
      </c>
    </row>
    <row r="76" spans="4:8" x14ac:dyDescent="0.55000000000000004">
      <c r="D76" s="6">
        <v>1403222</v>
      </c>
      <c r="E76" s="5" t="s">
        <v>86</v>
      </c>
      <c r="F76" s="5" t="s">
        <v>87</v>
      </c>
      <c r="G76" s="7" t="s">
        <v>133</v>
      </c>
    </row>
    <row r="77" spans="4:8" x14ac:dyDescent="0.55000000000000004">
      <c r="D77" s="6">
        <v>1416311</v>
      </c>
      <c r="E77" s="5" t="s">
        <v>88</v>
      </c>
      <c r="F77" s="5" t="s">
        <v>89</v>
      </c>
      <c r="G77" s="7" t="s">
        <v>115</v>
      </c>
    </row>
    <row r="78" spans="4:8" x14ac:dyDescent="0.55000000000000004">
      <c r="D78" s="6">
        <v>1416312</v>
      </c>
      <c r="E78" s="5" t="s">
        <v>90</v>
      </c>
      <c r="F78" s="5" t="s">
        <v>91</v>
      </c>
      <c r="G78" s="7" t="s">
        <v>133</v>
      </c>
    </row>
    <row r="79" spans="4:8" x14ac:dyDescent="0.55000000000000004">
      <c r="D79" s="6">
        <v>1419211</v>
      </c>
      <c r="E79" s="5" t="s">
        <v>92</v>
      </c>
      <c r="F79" s="5" t="s">
        <v>93</v>
      </c>
      <c r="G79" s="7" t="s">
        <v>115</v>
      </c>
    </row>
    <row r="80" spans="4:8" x14ac:dyDescent="0.55000000000000004">
      <c r="D80" s="6">
        <v>1419214</v>
      </c>
      <c r="E80" s="5" t="s">
        <v>94</v>
      </c>
      <c r="F80" s="5" t="s">
        <v>95</v>
      </c>
      <c r="G80" s="7" t="s">
        <v>133</v>
      </c>
    </row>
    <row r="81" spans="4:8" x14ac:dyDescent="0.55000000000000004">
      <c r="D81" s="6">
        <v>1422111</v>
      </c>
      <c r="E81" s="5" t="s">
        <v>96</v>
      </c>
      <c r="F81" s="5" t="s">
        <v>97</v>
      </c>
      <c r="G81" s="7" t="s">
        <v>115</v>
      </c>
    </row>
    <row r="82" spans="4:8" x14ac:dyDescent="0.55000000000000004">
      <c r="D82" s="6">
        <v>1423113</v>
      </c>
      <c r="E82" s="5" t="s">
        <v>98</v>
      </c>
      <c r="F82" s="5" t="s">
        <v>99</v>
      </c>
      <c r="G82" s="7" t="s">
        <v>132</v>
      </c>
    </row>
    <row r="83" spans="4:8" x14ac:dyDescent="0.55000000000000004">
      <c r="D83" s="6">
        <v>1423351</v>
      </c>
      <c r="E83" s="5" t="s">
        <v>100</v>
      </c>
      <c r="F83" s="5" t="s">
        <v>101</v>
      </c>
      <c r="G83" s="7" t="s">
        <v>115</v>
      </c>
    </row>
    <row r="84" spans="4:8" x14ac:dyDescent="0.55000000000000004">
      <c r="D84" s="6">
        <v>1423352</v>
      </c>
      <c r="E84" s="5" t="s">
        <v>102</v>
      </c>
      <c r="F84" s="5" t="s">
        <v>103</v>
      </c>
      <c r="G84" s="7" t="s">
        <v>133</v>
      </c>
    </row>
    <row r="85" spans="4:8" x14ac:dyDescent="0.55000000000000004">
      <c r="D85" s="6">
        <v>1423421</v>
      </c>
      <c r="E85" s="5" t="s">
        <v>123</v>
      </c>
      <c r="F85" s="5" t="s">
        <v>124</v>
      </c>
      <c r="G85" s="7" t="s">
        <v>135</v>
      </c>
    </row>
    <row r="86" spans="4:8" x14ac:dyDescent="0.55000000000000004">
      <c r="D86" s="6">
        <v>1423441</v>
      </c>
      <c r="E86" s="5" t="s">
        <v>125</v>
      </c>
      <c r="F86" s="5" t="s">
        <v>126</v>
      </c>
      <c r="G86" s="7" t="s">
        <v>135</v>
      </c>
    </row>
    <row r="87" spans="4:8" x14ac:dyDescent="0.55000000000000004">
      <c r="D87" s="6">
        <v>1423491</v>
      </c>
      <c r="E87" s="5" t="s">
        <v>127</v>
      </c>
      <c r="F87" s="5" t="s">
        <v>128</v>
      </c>
      <c r="G87" s="7" t="s">
        <v>115</v>
      </c>
    </row>
    <row r="88" spans="4:8" x14ac:dyDescent="0.55000000000000004">
      <c r="D88" s="6">
        <v>1423497</v>
      </c>
      <c r="E88" s="5" t="s">
        <v>117</v>
      </c>
      <c r="F88" s="5" t="s">
        <v>118</v>
      </c>
      <c r="G88" s="7">
        <v>1</v>
      </c>
    </row>
    <row r="89" spans="4:8" x14ac:dyDescent="0.55000000000000004">
      <c r="D89" s="6">
        <v>1423499</v>
      </c>
      <c r="E89" s="5" t="s">
        <v>129</v>
      </c>
      <c r="F89" s="5" t="s">
        <v>130</v>
      </c>
      <c r="G89" s="7" t="s">
        <v>138</v>
      </c>
    </row>
    <row r="90" spans="4:8" x14ac:dyDescent="0.55000000000000004">
      <c r="D90" s="6">
        <v>1424381</v>
      </c>
      <c r="E90" s="5" t="s">
        <v>104</v>
      </c>
      <c r="F90" s="5" t="s">
        <v>105</v>
      </c>
      <c r="G90" s="7" t="s">
        <v>115</v>
      </c>
    </row>
    <row r="91" spans="4:8" x14ac:dyDescent="0.55000000000000004">
      <c r="D91" s="6">
        <v>1424382</v>
      </c>
      <c r="E91" s="5" t="s">
        <v>106</v>
      </c>
      <c r="F91" s="5" t="s">
        <v>107</v>
      </c>
      <c r="G91" s="7" t="s">
        <v>133</v>
      </c>
    </row>
    <row r="92" spans="4:8" x14ac:dyDescent="0.55000000000000004">
      <c r="D92" s="6">
        <v>1424454</v>
      </c>
      <c r="E92" s="5" t="s">
        <v>108</v>
      </c>
      <c r="F92" s="5" t="s">
        <v>109</v>
      </c>
      <c r="G92" s="7" t="s">
        <v>135</v>
      </c>
    </row>
    <row r="93" spans="4:8" x14ac:dyDescent="0.55000000000000004">
      <c r="D93" s="6">
        <v>1424483</v>
      </c>
      <c r="E93" s="5" t="s">
        <v>110</v>
      </c>
      <c r="F93" s="5" t="s">
        <v>131</v>
      </c>
      <c r="G93" s="7" t="s">
        <v>134</v>
      </c>
    </row>
    <row r="94" spans="4:8" x14ac:dyDescent="0.55000000000000004">
      <c r="D94" s="6">
        <v>1424484</v>
      </c>
      <c r="E94" s="5" t="s">
        <v>112</v>
      </c>
      <c r="F94" s="5" t="s">
        <v>113</v>
      </c>
      <c r="G94" s="7" t="s">
        <v>115</v>
      </c>
    </row>
    <row r="95" spans="4:8" x14ac:dyDescent="0.55000000000000004">
      <c r="D95" s="6" t="s">
        <v>243</v>
      </c>
      <c r="F95" s="5" t="s">
        <v>5</v>
      </c>
      <c r="H95" s="6" t="s">
        <v>31</v>
      </c>
    </row>
    <row r="96" spans="4:8" x14ac:dyDescent="0.55000000000000004">
      <c r="D96" s="6" t="s">
        <v>141</v>
      </c>
    </row>
    <row r="97" spans="4:8" x14ac:dyDescent="0.55000000000000004">
      <c r="D97" s="6" t="s">
        <v>142</v>
      </c>
      <c r="E97" s="5" t="s">
        <v>5</v>
      </c>
      <c r="H97" s="6" t="s">
        <v>32</v>
      </c>
    </row>
    <row r="98" spans="4:8" x14ac:dyDescent="0.55000000000000004">
      <c r="D98" s="6">
        <v>1424281</v>
      </c>
      <c r="E98" s="5" t="s">
        <v>143</v>
      </c>
      <c r="F98" s="5" t="s">
        <v>144</v>
      </c>
      <c r="G98" s="7" t="s">
        <v>115</v>
      </c>
      <c r="H98" s="7"/>
    </row>
    <row r="99" spans="4:8" x14ac:dyDescent="0.55000000000000004">
      <c r="D99" s="6">
        <v>1424311</v>
      </c>
      <c r="E99" s="5" t="s">
        <v>145</v>
      </c>
      <c r="F99" s="5" t="s">
        <v>146</v>
      </c>
      <c r="G99" s="7" t="s">
        <v>115</v>
      </c>
      <c r="H99" s="7"/>
    </row>
    <row r="100" spans="4:8" x14ac:dyDescent="0.55000000000000004">
      <c r="D100" s="6">
        <v>1424331</v>
      </c>
      <c r="E100" s="5" t="s">
        <v>147</v>
      </c>
      <c r="F100" s="5" t="s">
        <v>148</v>
      </c>
      <c r="G100" s="7" t="s">
        <v>115</v>
      </c>
      <c r="H100" s="7"/>
    </row>
    <row r="101" spans="4:8" x14ac:dyDescent="0.55000000000000004">
      <c r="D101" s="6">
        <v>1424396</v>
      </c>
      <c r="E101" s="5" t="s">
        <v>149</v>
      </c>
      <c r="F101" s="5" t="s">
        <v>150</v>
      </c>
      <c r="G101" s="7" t="s">
        <v>244</v>
      </c>
      <c r="H101" s="7"/>
    </row>
    <row r="102" spans="4:8" x14ac:dyDescent="0.55000000000000004">
      <c r="D102" s="6">
        <v>1424411</v>
      </c>
      <c r="E102" s="5" t="s">
        <v>151</v>
      </c>
      <c r="F102" s="5" t="s">
        <v>152</v>
      </c>
      <c r="G102" s="7" t="s">
        <v>132</v>
      </c>
      <c r="H102" s="7"/>
    </row>
    <row r="103" spans="4:8" x14ac:dyDescent="0.55000000000000004">
      <c r="D103" s="6">
        <v>1424451</v>
      </c>
      <c r="E103" s="5" t="s">
        <v>153</v>
      </c>
      <c r="F103" s="5" t="s">
        <v>154</v>
      </c>
      <c r="G103" s="7" t="s">
        <v>134</v>
      </c>
      <c r="H103" s="7"/>
    </row>
    <row r="104" spans="4:8" x14ac:dyDescent="0.55000000000000004">
      <c r="D104" s="6">
        <v>1424452</v>
      </c>
      <c r="E104" s="5" t="s">
        <v>155</v>
      </c>
      <c r="F104" s="5" t="s">
        <v>156</v>
      </c>
      <c r="G104" s="7" t="s">
        <v>132</v>
      </c>
      <c r="H104" s="7"/>
    </row>
    <row r="105" spans="4:8" x14ac:dyDescent="0.55000000000000004">
      <c r="D105" s="6">
        <v>1424453</v>
      </c>
      <c r="E105" s="5" t="s">
        <v>157</v>
      </c>
      <c r="F105" s="5" t="s">
        <v>158</v>
      </c>
      <c r="G105" s="7" t="s">
        <v>115</v>
      </c>
      <c r="H105" s="7"/>
    </row>
    <row r="106" spans="4:8" x14ac:dyDescent="0.55000000000000004">
      <c r="D106" s="6">
        <v>1424456</v>
      </c>
      <c r="E106" s="5" t="s">
        <v>159</v>
      </c>
      <c r="F106" s="5" t="s">
        <v>160</v>
      </c>
      <c r="G106" s="7" t="s">
        <v>115</v>
      </c>
      <c r="H106" s="7"/>
    </row>
    <row r="107" spans="4:8" x14ac:dyDescent="0.55000000000000004">
      <c r="D107" s="6">
        <v>1424458</v>
      </c>
      <c r="E107" s="5" t="s">
        <v>161</v>
      </c>
      <c r="F107" s="5" t="s">
        <v>162</v>
      </c>
      <c r="G107" s="7" t="s">
        <v>115</v>
      </c>
      <c r="H107" s="7"/>
    </row>
    <row r="108" spans="4:8" x14ac:dyDescent="0.55000000000000004">
      <c r="D108" s="6">
        <v>1424459</v>
      </c>
      <c r="E108" s="5" t="s">
        <v>163</v>
      </c>
      <c r="F108" s="5" t="s">
        <v>164</v>
      </c>
      <c r="G108" s="7" t="s">
        <v>132</v>
      </c>
      <c r="H108" s="7"/>
    </row>
    <row r="109" spans="4:8" x14ac:dyDescent="0.55000000000000004">
      <c r="D109" s="6">
        <v>1424473</v>
      </c>
      <c r="E109" s="5" t="s">
        <v>165</v>
      </c>
      <c r="F109" s="5" t="s">
        <v>166</v>
      </c>
      <c r="G109" s="7" t="s">
        <v>115</v>
      </c>
      <c r="H109" s="7"/>
    </row>
    <row r="110" spans="4:8" x14ac:dyDescent="0.55000000000000004">
      <c r="D110" s="6">
        <v>1424481</v>
      </c>
      <c r="E110" s="5" t="s">
        <v>167</v>
      </c>
      <c r="F110" s="5" t="s">
        <v>168</v>
      </c>
      <c r="G110" s="7" t="s">
        <v>115</v>
      </c>
      <c r="H110" s="7"/>
    </row>
    <row r="111" spans="4:8" x14ac:dyDescent="0.55000000000000004">
      <c r="D111" s="6">
        <v>1424482</v>
      </c>
      <c r="E111" s="5" t="s">
        <v>169</v>
      </c>
      <c r="F111" s="5" t="s">
        <v>170</v>
      </c>
      <c r="G111" s="7" t="s">
        <v>115</v>
      </c>
      <c r="H111" s="7"/>
    </row>
    <row r="112" spans="4:8" x14ac:dyDescent="0.55000000000000004">
      <c r="D112" s="6">
        <v>1424485</v>
      </c>
      <c r="E112" s="5" t="s">
        <v>171</v>
      </c>
      <c r="F112" s="5" t="s">
        <v>172</v>
      </c>
      <c r="G112" s="7" t="s">
        <v>115</v>
      </c>
      <c r="H112" s="7"/>
    </row>
    <row r="113" spans="4:8" x14ac:dyDescent="0.55000000000000004">
      <c r="D113" s="6">
        <v>1424486</v>
      </c>
      <c r="E113" s="5" t="s">
        <v>173</v>
      </c>
      <c r="F113" s="5" t="s">
        <v>174</v>
      </c>
      <c r="G113" s="7" t="s">
        <v>132</v>
      </c>
      <c r="H113" s="7"/>
    </row>
    <row r="114" spans="4:8" x14ac:dyDescent="0.55000000000000004">
      <c r="D114" s="6">
        <v>1424492</v>
      </c>
      <c r="E114" s="5" t="s">
        <v>175</v>
      </c>
      <c r="F114" s="5" t="s">
        <v>176</v>
      </c>
      <c r="G114" s="7" t="s">
        <v>115</v>
      </c>
      <c r="H114" s="7"/>
    </row>
    <row r="115" spans="4:8" x14ac:dyDescent="0.55000000000000004">
      <c r="D115" s="6">
        <v>1424496</v>
      </c>
      <c r="E115" s="5" t="s">
        <v>177</v>
      </c>
      <c r="F115" s="5" t="s">
        <v>178</v>
      </c>
      <c r="G115" s="8" t="s">
        <v>248</v>
      </c>
      <c r="H115" s="7"/>
    </row>
    <row r="116" spans="4:8" x14ac:dyDescent="0.55000000000000004">
      <c r="D116" s="6">
        <v>1424498</v>
      </c>
      <c r="E116" s="5" t="s">
        <v>179</v>
      </c>
      <c r="F116" s="5" t="s">
        <v>180</v>
      </c>
      <c r="G116" s="7">
        <v>3</v>
      </c>
      <c r="H116" s="7"/>
    </row>
    <row r="117" spans="4:8" x14ac:dyDescent="0.55000000000000004">
      <c r="D117" s="6" t="s">
        <v>181</v>
      </c>
      <c r="E117" s="5" t="s">
        <v>5</v>
      </c>
      <c r="G117" s="6"/>
      <c r="H117" s="7" t="s">
        <v>245</v>
      </c>
    </row>
    <row r="118" spans="4:8" x14ac:dyDescent="0.55000000000000004">
      <c r="D118" s="6">
        <v>1423243</v>
      </c>
      <c r="E118" s="5" t="s">
        <v>182</v>
      </c>
      <c r="F118" s="5" t="s">
        <v>183</v>
      </c>
      <c r="G118" s="7" t="s">
        <v>132</v>
      </c>
      <c r="H118" s="7"/>
    </row>
    <row r="119" spans="4:8" x14ac:dyDescent="0.55000000000000004">
      <c r="D119" s="6">
        <v>1423251</v>
      </c>
      <c r="E119" s="5" t="s">
        <v>184</v>
      </c>
      <c r="F119" s="5" t="s">
        <v>185</v>
      </c>
      <c r="G119" s="7" t="s">
        <v>132</v>
      </c>
      <c r="H119" s="7"/>
    </row>
    <row r="120" spans="4:8" x14ac:dyDescent="0.55000000000000004">
      <c r="D120" s="6">
        <v>1423311</v>
      </c>
      <c r="E120" s="5" t="s">
        <v>186</v>
      </c>
      <c r="F120" s="5" t="s">
        <v>187</v>
      </c>
      <c r="G120" s="7" t="s">
        <v>135</v>
      </c>
      <c r="H120" s="7"/>
    </row>
    <row r="121" spans="4:8" x14ac:dyDescent="0.55000000000000004">
      <c r="D121" s="6">
        <v>1423381</v>
      </c>
      <c r="E121" s="5" t="s">
        <v>188</v>
      </c>
      <c r="F121" s="5" t="s">
        <v>189</v>
      </c>
      <c r="G121" s="7" t="s">
        <v>132</v>
      </c>
      <c r="H121" s="7"/>
    </row>
    <row r="122" spans="4:8" x14ac:dyDescent="0.55000000000000004">
      <c r="D122" s="6">
        <v>1423413</v>
      </c>
      <c r="E122" s="5" t="s">
        <v>190</v>
      </c>
      <c r="F122" s="5" t="s">
        <v>191</v>
      </c>
      <c r="G122" s="7" t="s">
        <v>246</v>
      </c>
      <c r="H122" s="7"/>
    </row>
    <row r="123" spans="4:8" x14ac:dyDescent="0.55000000000000004">
      <c r="D123" s="6">
        <v>1423414</v>
      </c>
      <c r="E123" s="5" t="s">
        <v>192</v>
      </c>
      <c r="F123" s="5" t="s">
        <v>193</v>
      </c>
      <c r="G123" s="7" t="s">
        <v>135</v>
      </c>
      <c r="H123" s="7"/>
    </row>
    <row r="124" spans="4:8" x14ac:dyDescent="0.55000000000000004">
      <c r="D124" s="6">
        <v>1423415</v>
      </c>
      <c r="E124" s="5" t="s">
        <v>194</v>
      </c>
      <c r="F124" s="5" t="s">
        <v>195</v>
      </c>
      <c r="G124" s="7" t="s">
        <v>132</v>
      </c>
      <c r="H124" s="7"/>
    </row>
    <row r="125" spans="4:8" x14ac:dyDescent="0.55000000000000004">
      <c r="D125" s="6">
        <v>1423416</v>
      </c>
      <c r="E125" s="5" t="s">
        <v>196</v>
      </c>
      <c r="F125" s="5" t="s">
        <v>197</v>
      </c>
      <c r="G125" s="7" t="s">
        <v>247</v>
      </c>
      <c r="H125" s="7"/>
    </row>
    <row r="126" spans="4:8" x14ac:dyDescent="0.55000000000000004">
      <c r="D126" s="6">
        <v>1423417</v>
      </c>
      <c r="E126" s="5" t="s">
        <v>198</v>
      </c>
      <c r="F126" s="5" t="s">
        <v>199</v>
      </c>
      <c r="G126" s="7" t="s">
        <v>115</v>
      </c>
      <c r="H126" s="7"/>
    </row>
    <row r="127" spans="4:8" x14ac:dyDescent="0.55000000000000004">
      <c r="D127" s="6">
        <v>1423418</v>
      </c>
      <c r="E127" s="5" t="s">
        <v>200</v>
      </c>
      <c r="F127" s="5" t="s">
        <v>201</v>
      </c>
      <c r="G127" s="7" t="s">
        <v>132</v>
      </c>
      <c r="H127" s="7"/>
    </row>
    <row r="128" spans="4:8" x14ac:dyDescent="0.55000000000000004">
      <c r="D128" s="6">
        <v>1423419</v>
      </c>
      <c r="E128" s="5" t="s">
        <v>202</v>
      </c>
      <c r="F128" s="5" t="s">
        <v>203</v>
      </c>
      <c r="G128" s="7" t="s">
        <v>132</v>
      </c>
      <c r="H128" s="7"/>
    </row>
    <row r="129" spans="4:8" x14ac:dyDescent="0.55000000000000004">
      <c r="D129" s="6">
        <v>1423426</v>
      </c>
      <c r="E129" s="5" t="s">
        <v>204</v>
      </c>
      <c r="F129" s="5" t="s">
        <v>205</v>
      </c>
      <c r="G129" s="7" t="s">
        <v>132</v>
      </c>
      <c r="H129" s="7"/>
    </row>
    <row r="130" spans="4:8" x14ac:dyDescent="0.55000000000000004">
      <c r="D130" s="6">
        <v>1423427</v>
      </c>
      <c r="E130" s="5" t="s">
        <v>206</v>
      </c>
      <c r="F130" s="5" t="s">
        <v>207</v>
      </c>
      <c r="G130" s="7" t="s">
        <v>132</v>
      </c>
      <c r="H130" s="7"/>
    </row>
    <row r="131" spans="4:8" x14ac:dyDescent="0.55000000000000004">
      <c r="D131" s="6">
        <v>1423428</v>
      </c>
      <c r="E131" s="5" t="s">
        <v>208</v>
      </c>
      <c r="F131" s="5" t="s">
        <v>209</v>
      </c>
      <c r="G131" s="7" t="s">
        <v>135</v>
      </c>
      <c r="H131" s="7"/>
    </row>
    <row r="132" spans="4:8" x14ac:dyDescent="0.55000000000000004">
      <c r="D132" s="6">
        <v>1423431</v>
      </c>
      <c r="E132" s="5" t="s">
        <v>210</v>
      </c>
      <c r="F132" s="5" t="s">
        <v>211</v>
      </c>
      <c r="G132" s="7" t="s">
        <v>115</v>
      </c>
      <c r="H132" s="7"/>
    </row>
    <row r="133" spans="4:8" x14ac:dyDescent="0.55000000000000004">
      <c r="D133" s="6">
        <v>1423432</v>
      </c>
      <c r="E133" s="5" t="s">
        <v>212</v>
      </c>
      <c r="F133" s="5" t="s">
        <v>213</v>
      </c>
      <c r="G133" s="7" t="s">
        <v>132</v>
      </c>
      <c r="H133" s="7"/>
    </row>
    <row r="134" spans="4:8" x14ac:dyDescent="0.55000000000000004">
      <c r="D134" s="6">
        <v>1423443</v>
      </c>
      <c r="E134" s="5" t="s">
        <v>214</v>
      </c>
      <c r="F134" s="5" t="s">
        <v>215</v>
      </c>
      <c r="G134" s="7" t="s">
        <v>132</v>
      </c>
      <c r="H134" s="7"/>
    </row>
    <row r="135" spans="4:8" x14ac:dyDescent="0.55000000000000004">
      <c r="D135" s="6">
        <v>1423445</v>
      </c>
      <c r="E135" s="5" t="s">
        <v>216</v>
      </c>
      <c r="F135" s="5" t="s">
        <v>217</v>
      </c>
      <c r="G135" s="7" t="s">
        <v>132</v>
      </c>
      <c r="H135" s="7"/>
    </row>
    <row r="136" spans="4:8" x14ac:dyDescent="0.55000000000000004">
      <c r="D136" s="6">
        <v>1423447</v>
      </c>
      <c r="E136" s="5" t="s">
        <v>218</v>
      </c>
      <c r="F136" s="5" t="s">
        <v>219</v>
      </c>
      <c r="G136" s="7" t="s">
        <v>132</v>
      </c>
      <c r="H136" s="7"/>
    </row>
    <row r="137" spans="4:8" x14ac:dyDescent="0.55000000000000004">
      <c r="D137" s="6">
        <v>1423451</v>
      </c>
      <c r="E137" s="5" t="s">
        <v>220</v>
      </c>
      <c r="F137" s="5" t="s">
        <v>221</v>
      </c>
      <c r="G137" s="7" t="s">
        <v>115</v>
      </c>
      <c r="H137" s="7"/>
    </row>
    <row r="138" spans="4:8" x14ac:dyDescent="0.55000000000000004">
      <c r="D138" s="6">
        <v>1423452</v>
      </c>
      <c r="E138" s="5" t="s">
        <v>222</v>
      </c>
      <c r="F138" s="5" t="s">
        <v>223</v>
      </c>
      <c r="G138" s="7" t="s">
        <v>132</v>
      </c>
      <c r="H138" s="7"/>
    </row>
    <row r="139" spans="4:8" x14ac:dyDescent="0.55000000000000004">
      <c r="D139" s="6">
        <v>1423453</v>
      </c>
      <c r="E139" s="5" t="s">
        <v>224</v>
      </c>
      <c r="F139" s="5" t="s">
        <v>225</v>
      </c>
      <c r="G139" s="7" t="s">
        <v>115</v>
      </c>
      <c r="H139" s="7"/>
    </row>
    <row r="140" spans="4:8" x14ac:dyDescent="0.55000000000000004">
      <c r="D140" s="6">
        <v>1423454</v>
      </c>
      <c r="E140" s="5" t="s">
        <v>226</v>
      </c>
      <c r="F140" s="5" t="s">
        <v>227</v>
      </c>
      <c r="G140" s="7" t="s">
        <v>115</v>
      </c>
      <c r="H140" s="7"/>
    </row>
    <row r="141" spans="4:8" x14ac:dyDescent="0.55000000000000004">
      <c r="D141" s="6">
        <v>1423455</v>
      </c>
      <c r="E141" s="5" t="s">
        <v>228</v>
      </c>
      <c r="F141" s="5" t="s">
        <v>229</v>
      </c>
      <c r="G141" s="7" t="s">
        <v>115</v>
      </c>
      <c r="H141" s="7"/>
    </row>
    <row r="142" spans="4:8" x14ac:dyDescent="0.55000000000000004">
      <c r="D142" s="6">
        <v>1423459</v>
      </c>
      <c r="E142" s="5" t="s">
        <v>230</v>
      </c>
      <c r="F142" s="5" t="s">
        <v>231</v>
      </c>
      <c r="G142" s="7" t="s">
        <v>115</v>
      </c>
      <c r="H142" s="7"/>
    </row>
    <row r="143" spans="4:8" x14ac:dyDescent="0.55000000000000004">
      <c r="D143" s="6">
        <v>1423461</v>
      </c>
      <c r="E143" s="5" t="s">
        <v>232</v>
      </c>
      <c r="F143" s="5" t="s">
        <v>233</v>
      </c>
      <c r="G143" s="7" t="s">
        <v>132</v>
      </c>
      <c r="H143" s="7"/>
    </row>
    <row r="144" spans="4:8" x14ac:dyDescent="0.55000000000000004">
      <c r="D144" s="6">
        <v>1423462</v>
      </c>
      <c r="E144" s="5" t="s">
        <v>234</v>
      </c>
      <c r="F144" s="5" t="s">
        <v>235</v>
      </c>
      <c r="G144" s="7" t="s">
        <v>132</v>
      </c>
      <c r="H144" s="7"/>
    </row>
    <row r="145" spans="4:9" x14ac:dyDescent="0.55000000000000004">
      <c r="D145" s="6">
        <v>1423464</v>
      </c>
      <c r="E145" s="5" t="s">
        <v>236</v>
      </c>
      <c r="F145" s="5" t="s">
        <v>237</v>
      </c>
      <c r="G145" s="7" t="s">
        <v>115</v>
      </c>
      <c r="H145" s="7"/>
    </row>
    <row r="146" spans="4:9" x14ac:dyDescent="0.55000000000000004">
      <c r="D146" s="6">
        <v>1423481</v>
      </c>
      <c r="E146" s="5" t="s">
        <v>238</v>
      </c>
      <c r="F146" s="5" t="s">
        <v>239</v>
      </c>
      <c r="G146" s="7" t="s">
        <v>115</v>
      </c>
      <c r="H146" s="7"/>
    </row>
    <row r="147" spans="4:9" x14ac:dyDescent="0.55000000000000004">
      <c r="D147" s="6">
        <v>1423496</v>
      </c>
      <c r="E147" s="5" t="s">
        <v>240</v>
      </c>
      <c r="F147" s="5" t="s">
        <v>241</v>
      </c>
      <c r="G147" s="8" t="s">
        <v>248</v>
      </c>
      <c r="H147" s="7"/>
    </row>
    <row r="148" spans="4:9" x14ac:dyDescent="0.55000000000000004">
      <c r="D148" s="6">
        <v>1423498</v>
      </c>
      <c r="E148" s="5" t="s">
        <v>179</v>
      </c>
      <c r="F148" s="5" t="s">
        <v>242</v>
      </c>
      <c r="G148" s="6">
        <v>3</v>
      </c>
      <c r="H148" s="7"/>
    </row>
    <row r="149" spans="4:9" x14ac:dyDescent="0.55000000000000004">
      <c r="G149" s="6"/>
      <c r="H149" s="7"/>
    </row>
    <row r="150" spans="4:9" x14ac:dyDescent="0.55000000000000004">
      <c r="D150" s="6" t="s">
        <v>20</v>
      </c>
      <c r="G150" s="6" t="s">
        <v>5</v>
      </c>
      <c r="H150" s="7"/>
      <c r="I150" s="1" t="s">
        <v>21</v>
      </c>
    </row>
    <row r="151" spans="4:9" x14ac:dyDescent="0.55000000000000004">
      <c r="D151" s="6" t="s">
        <v>22</v>
      </c>
      <c r="G151" s="6" t="s">
        <v>2</v>
      </c>
      <c r="I151" s="1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83F0-5F59-4316-A70E-A1D3F7CE966D}">
  <dimension ref="A1:G92"/>
  <sheetViews>
    <sheetView zoomScaleNormal="100" workbookViewId="0">
      <selection activeCell="C90" sqref="C90"/>
    </sheetView>
  </sheetViews>
  <sheetFormatPr defaultRowHeight="24" x14ac:dyDescent="0.55000000000000004"/>
  <cols>
    <col min="1" max="1" width="11.25" style="128" customWidth="1"/>
    <col min="2" max="2" width="11.125" style="128" customWidth="1"/>
    <col min="3" max="3" width="46" style="122" customWidth="1"/>
    <col min="4" max="6" width="9" style="128"/>
    <col min="7" max="7" width="12.25" style="128" customWidth="1"/>
    <col min="8" max="16384" width="9" style="122"/>
  </cols>
  <sheetData>
    <row r="1" spans="1:7" s="119" customFormat="1" x14ac:dyDescent="0.55000000000000004">
      <c r="A1" s="119" t="s">
        <v>430</v>
      </c>
      <c r="B1" s="119" t="s">
        <v>426</v>
      </c>
      <c r="C1" s="119" t="s">
        <v>427</v>
      </c>
      <c r="D1" s="119" t="s">
        <v>428</v>
      </c>
      <c r="E1" s="119" t="s">
        <v>320</v>
      </c>
      <c r="F1" s="119" t="s">
        <v>429</v>
      </c>
      <c r="G1" s="119" t="s">
        <v>310</v>
      </c>
    </row>
    <row r="2" spans="1:7" x14ac:dyDescent="0.55000000000000004">
      <c r="A2" s="120" t="str">
        <f t="shared" ref="A2:A15" si="0">"0"&amp;B2</f>
        <v>0</v>
      </c>
      <c r="B2" s="130"/>
      <c r="C2" s="118"/>
      <c r="D2" s="117"/>
      <c r="E2" s="117"/>
      <c r="F2" s="121"/>
      <c r="G2" s="121"/>
    </row>
    <row r="3" spans="1:7" x14ac:dyDescent="0.55000000000000004">
      <c r="A3" s="120" t="str">
        <f t="shared" si="0"/>
        <v>0</v>
      </c>
      <c r="B3" s="123"/>
      <c r="C3" s="124"/>
      <c r="D3" s="123"/>
      <c r="E3" s="123"/>
      <c r="F3" s="121"/>
      <c r="G3" s="121"/>
    </row>
    <row r="4" spans="1:7" x14ac:dyDescent="0.55000000000000004">
      <c r="A4" s="120" t="str">
        <f t="shared" si="0"/>
        <v>0</v>
      </c>
      <c r="B4" s="117"/>
      <c r="C4" s="118"/>
      <c r="D4" s="117"/>
      <c r="E4" s="117"/>
      <c r="F4" s="121"/>
      <c r="G4" s="121"/>
    </row>
    <row r="5" spans="1:7" x14ac:dyDescent="0.55000000000000004">
      <c r="A5" s="120" t="str">
        <f t="shared" si="0"/>
        <v>0</v>
      </c>
      <c r="B5" s="121"/>
      <c r="C5" s="118"/>
      <c r="D5" s="121"/>
      <c r="E5" s="121"/>
      <c r="F5" s="121"/>
      <c r="G5" s="121"/>
    </row>
    <row r="6" spans="1:7" x14ac:dyDescent="0.55000000000000004">
      <c r="A6" s="120" t="str">
        <f t="shared" si="0"/>
        <v>0</v>
      </c>
      <c r="B6" s="117"/>
      <c r="C6" s="118"/>
      <c r="D6" s="117"/>
      <c r="E6" s="117"/>
      <c r="F6" s="121"/>
      <c r="G6" s="121"/>
    </row>
    <row r="7" spans="1:7" x14ac:dyDescent="0.55000000000000004">
      <c r="A7" s="120" t="str">
        <f t="shared" si="0"/>
        <v>0</v>
      </c>
      <c r="B7" s="121"/>
      <c r="C7" s="118"/>
      <c r="D7" s="121"/>
      <c r="E7" s="121"/>
      <c r="F7" s="121"/>
      <c r="G7" s="121"/>
    </row>
    <row r="8" spans="1:7" x14ac:dyDescent="0.55000000000000004">
      <c r="A8" s="120" t="str">
        <f t="shared" si="0"/>
        <v>0</v>
      </c>
      <c r="B8" s="121"/>
      <c r="C8" s="118"/>
      <c r="D8" s="121"/>
      <c r="E8" s="121"/>
      <c r="F8" s="121"/>
      <c r="G8" s="121"/>
    </row>
    <row r="9" spans="1:7" x14ac:dyDescent="0.55000000000000004">
      <c r="A9" s="120" t="str">
        <f t="shared" si="0"/>
        <v>0</v>
      </c>
      <c r="B9" s="117"/>
      <c r="C9" s="118"/>
      <c r="D9" s="117"/>
      <c r="E9" s="117"/>
      <c r="F9" s="121"/>
      <c r="G9" s="121"/>
    </row>
    <row r="10" spans="1:7" x14ac:dyDescent="0.55000000000000004">
      <c r="A10" s="120" t="str">
        <f t="shared" si="0"/>
        <v>0</v>
      </c>
      <c r="B10" s="121"/>
      <c r="C10" s="118"/>
      <c r="D10" s="121"/>
      <c r="E10" s="121"/>
      <c r="F10" s="121"/>
      <c r="G10" s="121"/>
    </row>
    <row r="11" spans="1:7" x14ac:dyDescent="0.55000000000000004">
      <c r="A11" s="120" t="str">
        <f t="shared" si="0"/>
        <v>0</v>
      </c>
      <c r="B11" s="121"/>
      <c r="C11" s="118"/>
      <c r="D11" s="121"/>
      <c r="E11" s="121"/>
      <c r="F11" s="121"/>
      <c r="G11" s="121"/>
    </row>
    <row r="12" spans="1:7" x14ac:dyDescent="0.55000000000000004">
      <c r="A12" s="120" t="str">
        <f t="shared" si="0"/>
        <v>0</v>
      </c>
      <c r="B12" s="123"/>
      <c r="C12" s="124"/>
      <c r="D12" s="123"/>
      <c r="E12" s="123"/>
      <c r="F12" s="121"/>
      <c r="G12" s="121"/>
    </row>
    <row r="13" spans="1:7" x14ac:dyDescent="0.55000000000000004">
      <c r="A13" s="120" t="str">
        <f t="shared" si="0"/>
        <v>0</v>
      </c>
      <c r="B13" s="121"/>
      <c r="C13" s="118"/>
      <c r="D13" s="121"/>
      <c r="E13" s="121"/>
      <c r="F13" s="121"/>
      <c r="G13" s="121"/>
    </row>
    <row r="14" spans="1:7" x14ac:dyDescent="0.55000000000000004">
      <c r="A14" s="120" t="str">
        <f t="shared" si="0"/>
        <v>0</v>
      </c>
      <c r="B14" s="121"/>
      <c r="C14" s="118"/>
      <c r="D14" s="121"/>
      <c r="E14" s="121"/>
      <c r="F14" s="121"/>
      <c r="G14" s="121"/>
    </row>
    <row r="15" spans="1:7" x14ac:dyDescent="0.55000000000000004">
      <c r="A15" s="120" t="str">
        <f t="shared" si="0"/>
        <v>0</v>
      </c>
      <c r="B15" s="121"/>
      <c r="C15" s="118"/>
      <c r="D15" s="121"/>
      <c r="E15" s="121"/>
      <c r="F15" s="121"/>
      <c r="G15" s="121"/>
    </row>
    <row r="16" spans="1:7" x14ac:dyDescent="0.55000000000000004">
      <c r="A16" s="120" t="str">
        <f t="shared" ref="A16:A18" si="1">"0"&amp;B16</f>
        <v>0</v>
      </c>
    </row>
    <row r="17" spans="1:7" x14ac:dyDescent="0.55000000000000004">
      <c r="A17" s="120" t="str">
        <f t="shared" si="1"/>
        <v>0</v>
      </c>
    </row>
    <row r="18" spans="1:7" x14ac:dyDescent="0.55000000000000004">
      <c r="A18" s="120" t="str">
        <f t="shared" si="1"/>
        <v>0</v>
      </c>
      <c r="B18" s="117"/>
      <c r="C18" s="118"/>
      <c r="D18" s="117"/>
      <c r="E18" s="117"/>
      <c r="F18" s="121"/>
      <c r="G18" s="121"/>
    </row>
    <row r="19" spans="1:7" x14ac:dyDescent="0.55000000000000004">
      <c r="A19" s="120" t="str">
        <f t="shared" ref="A19:A32" si="2">"0"&amp;B19</f>
        <v>0</v>
      </c>
      <c r="B19" s="121"/>
      <c r="C19" s="118"/>
      <c r="D19" s="121"/>
      <c r="E19" s="121"/>
      <c r="F19" s="121"/>
      <c r="G19" s="121"/>
    </row>
    <row r="20" spans="1:7" x14ac:dyDescent="0.55000000000000004">
      <c r="A20" s="120" t="str">
        <f t="shared" si="2"/>
        <v>0</v>
      </c>
      <c r="B20" s="121"/>
      <c r="C20" s="118"/>
      <c r="D20" s="121"/>
      <c r="E20" s="121"/>
      <c r="F20" s="121"/>
      <c r="G20" s="121"/>
    </row>
    <row r="21" spans="1:7" x14ac:dyDescent="0.55000000000000004">
      <c r="A21" s="120" t="str">
        <f t="shared" si="2"/>
        <v>0</v>
      </c>
      <c r="B21" s="121"/>
      <c r="C21" s="118"/>
      <c r="D21" s="121"/>
      <c r="E21" s="121"/>
      <c r="F21" s="121"/>
      <c r="G21" s="121"/>
    </row>
    <row r="22" spans="1:7" x14ac:dyDescent="0.55000000000000004">
      <c r="A22" s="120" t="str">
        <f t="shared" si="2"/>
        <v>0</v>
      </c>
      <c r="B22" s="117"/>
      <c r="C22" s="118"/>
      <c r="D22" s="117"/>
      <c r="E22" s="117"/>
      <c r="F22" s="121"/>
      <c r="G22" s="121"/>
    </row>
    <row r="23" spans="1:7" x14ac:dyDescent="0.55000000000000004">
      <c r="A23" s="120" t="str">
        <f t="shared" si="2"/>
        <v>0</v>
      </c>
      <c r="B23" s="121"/>
      <c r="C23" s="118"/>
      <c r="D23" s="121"/>
      <c r="E23" s="121"/>
      <c r="F23" s="121"/>
      <c r="G23" s="121"/>
    </row>
    <row r="24" spans="1:7" x14ac:dyDescent="0.55000000000000004">
      <c r="A24" s="120" t="str">
        <f t="shared" si="2"/>
        <v>0</v>
      </c>
      <c r="B24" s="117"/>
      <c r="C24" s="118"/>
      <c r="D24" s="117"/>
      <c r="E24" s="117"/>
      <c r="F24" s="121"/>
      <c r="G24" s="121"/>
    </row>
    <row r="25" spans="1:7" x14ac:dyDescent="0.55000000000000004">
      <c r="A25" s="120" t="str">
        <f t="shared" si="2"/>
        <v>0</v>
      </c>
      <c r="B25" s="117"/>
      <c r="C25" s="118"/>
      <c r="D25" s="117"/>
      <c r="E25" s="117"/>
      <c r="F25" s="121"/>
      <c r="G25" s="121"/>
    </row>
    <row r="26" spans="1:7" x14ac:dyDescent="0.55000000000000004">
      <c r="A26" s="120" t="str">
        <f t="shared" si="2"/>
        <v>0</v>
      </c>
      <c r="B26" s="117"/>
      <c r="C26" s="118"/>
      <c r="D26" s="117"/>
      <c r="E26" s="117"/>
      <c r="F26" s="121"/>
      <c r="G26" s="121"/>
    </row>
    <row r="27" spans="1:7" x14ac:dyDescent="0.55000000000000004">
      <c r="A27" s="120" t="str">
        <f t="shared" si="2"/>
        <v>0</v>
      </c>
      <c r="B27" s="123"/>
      <c r="C27" s="124"/>
      <c r="D27" s="123"/>
      <c r="E27" s="123"/>
      <c r="F27" s="121"/>
      <c r="G27" s="121"/>
    </row>
    <row r="28" spans="1:7" x14ac:dyDescent="0.55000000000000004">
      <c r="A28" s="120" t="str">
        <f t="shared" si="2"/>
        <v>0</v>
      </c>
      <c r="B28" s="117"/>
      <c r="C28" s="118"/>
      <c r="D28" s="117"/>
      <c r="E28" s="117"/>
      <c r="F28" s="121"/>
      <c r="G28" s="121"/>
    </row>
    <row r="29" spans="1:7" x14ac:dyDescent="0.55000000000000004">
      <c r="A29" s="120" t="str">
        <f t="shared" si="2"/>
        <v>0</v>
      </c>
      <c r="B29" s="121"/>
      <c r="C29" s="118"/>
      <c r="D29" s="121"/>
      <c r="E29" s="121"/>
      <c r="F29" s="121"/>
      <c r="G29" s="121"/>
    </row>
    <row r="30" spans="1:7" x14ac:dyDescent="0.55000000000000004">
      <c r="A30" s="120" t="str">
        <f t="shared" si="2"/>
        <v>0</v>
      </c>
      <c r="B30" s="117"/>
      <c r="C30" s="118"/>
      <c r="D30" s="117"/>
      <c r="E30" s="117"/>
      <c r="F30" s="121"/>
      <c r="G30" s="121"/>
    </row>
    <row r="31" spans="1:7" x14ac:dyDescent="0.55000000000000004">
      <c r="A31" s="120" t="str">
        <f t="shared" si="2"/>
        <v>0</v>
      </c>
      <c r="B31" s="123"/>
      <c r="C31" s="124"/>
      <c r="D31" s="123"/>
      <c r="E31" s="123"/>
      <c r="F31" s="121"/>
      <c r="G31" s="121"/>
    </row>
    <row r="32" spans="1:7" x14ac:dyDescent="0.55000000000000004">
      <c r="A32" s="120" t="str">
        <f t="shared" si="2"/>
        <v>0</v>
      </c>
      <c r="B32" s="121"/>
      <c r="C32" s="118"/>
      <c r="D32" s="121"/>
      <c r="E32" s="121"/>
      <c r="F32" s="121"/>
      <c r="G32" s="121"/>
    </row>
    <row r="33" spans="1:7" x14ac:dyDescent="0.55000000000000004">
      <c r="A33" s="120" t="str">
        <f t="shared" ref="A33:A92" si="3">"0"&amp;B33</f>
        <v>0</v>
      </c>
      <c r="B33" s="123"/>
      <c r="C33" s="124"/>
      <c r="D33" s="123"/>
      <c r="E33" s="123"/>
      <c r="F33" s="121"/>
      <c r="G33" s="121"/>
    </row>
    <row r="34" spans="1:7" x14ac:dyDescent="0.55000000000000004">
      <c r="A34" s="120" t="str">
        <f t="shared" si="3"/>
        <v>0</v>
      </c>
      <c r="B34" s="117"/>
      <c r="C34" s="118"/>
      <c r="D34" s="117"/>
      <c r="E34" s="117"/>
      <c r="F34" s="121"/>
      <c r="G34" s="121"/>
    </row>
    <row r="35" spans="1:7" x14ac:dyDescent="0.55000000000000004">
      <c r="A35" s="120" t="str">
        <f t="shared" si="3"/>
        <v>0</v>
      </c>
      <c r="B35" s="121"/>
      <c r="C35" s="118"/>
      <c r="D35" s="121"/>
      <c r="E35" s="121"/>
      <c r="F35" s="121"/>
      <c r="G35" s="121"/>
    </row>
    <row r="36" spans="1:7" x14ac:dyDescent="0.55000000000000004">
      <c r="A36" s="120" t="str">
        <f t="shared" si="3"/>
        <v>0</v>
      </c>
      <c r="B36" s="117"/>
      <c r="C36" s="118"/>
      <c r="D36" s="117"/>
      <c r="E36" s="117"/>
      <c r="F36" s="121"/>
      <c r="G36" s="121"/>
    </row>
    <row r="37" spans="1:7" x14ac:dyDescent="0.55000000000000004">
      <c r="A37" s="120" t="str">
        <f t="shared" si="3"/>
        <v>0</v>
      </c>
      <c r="B37" s="117"/>
      <c r="C37" s="118"/>
      <c r="D37" s="117"/>
      <c r="E37" s="117"/>
      <c r="F37" s="121"/>
      <c r="G37" s="121"/>
    </row>
    <row r="38" spans="1:7" x14ac:dyDescent="0.55000000000000004">
      <c r="A38" s="120" t="str">
        <f t="shared" si="3"/>
        <v>0</v>
      </c>
      <c r="B38" s="117"/>
      <c r="C38" s="118"/>
      <c r="D38" s="117"/>
      <c r="E38" s="117"/>
      <c r="F38" s="121"/>
      <c r="G38" s="121"/>
    </row>
    <row r="39" spans="1:7" x14ac:dyDescent="0.55000000000000004">
      <c r="A39" s="120" t="str">
        <f t="shared" si="3"/>
        <v>0</v>
      </c>
      <c r="B39" s="123"/>
      <c r="C39" s="124"/>
      <c r="D39" s="123"/>
      <c r="E39" s="123"/>
      <c r="F39" s="121"/>
      <c r="G39" s="121"/>
    </row>
    <row r="40" spans="1:7" x14ac:dyDescent="0.55000000000000004">
      <c r="A40" s="120" t="str">
        <f t="shared" si="3"/>
        <v>0</v>
      </c>
      <c r="B40" s="123"/>
      <c r="C40" s="124"/>
      <c r="D40" s="123"/>
      <c r="E40" s="123"/>
      <c r="F40" s="121"/>
      <c r="G40" s="121"/>
    </row>
    <row r="41" spans="1:7" x14ac:dyDescent="0.55000000000000004">
      <c r="A41" s="120" t="str">
        <f t="shared" si="3"/>
        <v>0</v>
      </c>
      <c r="B41" s="121"/>
      <c r="C41" s="118"/>
      <c r="D41" s="121"/>
      <c r="E41" s="121"/>
      <c r="F41" s="121"/>
      <c r="G41" s="121"/>
    </row>
    <row r="42" spans="1:7" x14ac:dyDescent="0.55000000000000004">
      <c r="A42" s="120" t="str">
        <f t="shared" si="3"/>
        <v>0</v>
      </c>
      <c r="B42" s="117"/>
      <c r="C42" s="118"/>
      <c r="D42" s="117"/>
      <c r="E42" s="117"/>
      <c r="F42" s="121"/>
      <c r="G42" s="121"/>
    </row>
    <row r="43" spans="1:7" x14ac:dyDescent="0.55000000000000004">
      <c r="A43" s="120" t="str">
        <f t="shared" si="3"/>
        <v>0</v>
      </c>
      <c r="B43" s="117"/>
      <c r="C43" s="118"/>
      <c r="D43" s="117"/>
      <c r="E43" s="117"/>
      <c r="F43" s="121"/>
      <c r="G43" s="121"/>
    </row>
    <row r="44" spans="1:7" x14ac:dyDescent="0.55000000000000004">
      <c r="A44" s="120" t="str">
        <f t="shared" si="3"/>
        <v>0</v>
      </c>
      <c r="B44" s="117"/>
      <c r="C44" s="118"/>
      <c r="D44" s="117"/>
      <c r="E44" s="117"/>
      <c r="F44" s="121"/>
      <c r="G44" s="121"/>
    </row>
    <row r="45" spans="1:7" x14ac:dyDescent="0.55000000000000004">
      <c r="A45" s="120" t="str">
        <f t="shared" si="3"/>
        <v>0</v>
      </c>
      <c r="B45" s="121"/>
      <c r="C45" s="118"/>
      <c r="D45" s="121"/>
      <c r="E45" s="121"/>
      <c r="F45" s="121"/>
      <c r="G45" s="121"/>
    </row>
    <row r="46" spans="1:7" x14ac:dyDescent="0.55000000000000004">
      <c r="A46" s="120" t="str">
        <f t="shared" si="3"/>
        <v>0</v>
      </c>
      <c r="B46" s="117"/>
      <c r="C46" s="118"/>
      <c r="D46" s="117"/>
      <c r="E46" s="117"/>
      <c r="F46" s="121"/>
      <c r="G46" s="121"/>
    </row>
    <row r="47" spans="1:7" x14ac:dyDescent="0.55000000000000004">
      <c r="A47" s="120" t="str">
        <f t="shared" si="3"/>
        <v>0</v>
      </c>
      <c r="B47" s="117"/>
      <c r="C47" s="118"/>
      <c r="D47" s="117"/>
      <c r="E47" s="117"/>
      <c r="F47" s="121"/>
      <c r="G47" s="121"/>
    </row>
    <row r="48" spans="1:7" x14ac:dyDescent="0.55000000000000004">
      <c r="A48" s="120" t="str">
        <f t="shared" si="3"/>
        <v>0</v>
      </c>
      <c r="B48" s="121"/>
      <c r="C48" s="118"/>
      <c r="D48" s="121"/>
      <c r="E48" s="121"/>
      <c r="F48" s="121"/>
      <c r="G48" s="121"/>
    </row>
    <row r="49" spans="1:7" x14ac:dyDescent="0.55000000000000004">
      <c r="A49" s="120" t="str">
        <f t="shared" si="3"/>
        <v>0</v>
      </c>
      <c r="B49" s="117"/>
      <c r="C49" s="118"/>
      <c r="D49" s="117"/>
      <c r="E49" s="117"/>
      <c r="F49" s="121"/>
      <c r="G49" s="121"/>
    </row>
    <row r="50" spans="1:7" x14ac:dyDescent="0.55000000000000004">
      <c r="A50" s="120" t="str">
        <f t="shared" si="3"/>
        <v>0</v>
      </c>
      <c r="B50" s="117"/>
      <c r="C50" s="118"/>
      <c r="D50" s="117"/>
      <c r="E50" s="117"/>
      <c r="F50" s="121"/>
      <c r="G50" s="121"/>
    </row>
    <row r="51" spans="1:7" x14ac:dyDescent="0.55000000000000004">
      <c r="A51" s="120" t="str">
        <f t="shared" si="3"/>
        <v>0</v>
      </c>
      <c r="B51" s="117"/>
      <c r="C51" s="118"/>
      <c r="D51" s="117"/>
      <c r="E51" s="117"/>
      <c r="F51" s="121"/>
      <c r="G51" s="121"/>
    </row>
    <row r="52" spans="1:7" x14ac:dyDescent="0.55000000000000004">
      <c r="A52" s="120" t="str">
        <f t="shared" si="3"/>
        <v>0</v>
      </c>
      <c r="B52" s="121"/>
      <c r="C52" s="118"/>
      <c r="D52" s="121"/>
      <c r="E52" s="121"/>
      <c r="F52" s="121"/>
      <c r="G52" s="121"/>
    </row>
    <row r="53" spans="1:7" x14ac:dyDescent="0.55000000000000004">
      <c r="A53" s="120" t="str">
        <f t="shared" si="3"/>
        <v>0</v>
      </c>
      <c r="B53" s="117"/>
      <c r="C53" s="118"/>
      <c r="D53" s="117"/>
      <c r="E53" s="117"/>
      <c r="F53" s="121"/>
      <c r="G53" s="121"/>
    </row>
    <row r="54" spans="1:7" x14ac:dyDescent="0.55000000000000004">
      <c r="A54" s="120" t="str">
        <f t="shared" si="3"/>
        <v>0</v>
      </c>
      <c r="B54" s="121"/>
      <c r="C54" s="118"/>
      <c r="D54" s="121"/>
      <c r="E54" s="121"/>
      <c r="F54" s="121"/>
      <c r="G54" s="121"/>
    </row>
    <row r="55" spans="1:7" x14ac:dyDescent="0.55000000000000004">
      <c r="A55" s="120" t="str">
        <f t="shared" si="3"/>
        <v>0</v>
      </c>
      <c r="B55" s="121"/>
      <c r="C55" s="118"/>
      <c r="D55" s="121"/>
      <c r="E55" s="121"/>
      <c r="F55" s="121"/>
      <c r="G55" s="121"/>
    </row>
    <row r="56" spans="1:7" x14ac:dyDescent="0.55000000000000004">
      <c r="A56" s="120" t="str">
        <f t="shared" si="3"/>
        <v>0</v>
      </c>
      <c r="B56" s="117"/>
      <c r="C56" s="118"/>
      <c r="D56" s="117"/>
      <c r="E56" s="117"/>
      <c r="F56" s="121"/>
      <c r="G56" s="121"/>
    </row>
    <row r="57" spans="1:7" x14ac:dyDescent="0.55000000000000004">
      <c r="A57" s="120" t="str">
        <f t="shared" si="3"/>
        <v>0</v>
      </c>
      <c r="B57" s="117"/>
      <c r="C57" s="118"/>
      <c r="D57" s="117"/>
      <c r="E57" s="117"/>
      <c r="F57" s="121"/>
      <c r="G57" s="121"/>
    </row>
    <row r="58" spans="1:7" x14ac:dyDescent="0.55000000000000004">
      <c r="A58" s="120" t="str">
        <f t="shared" si="3"/>
        <v>0</v>
      </c>
      <c r="B58" s="121"/>
      <c r="C58" s="118"/>
      <c r="D58" s="121"/>
      <c r="E58" s="121"/>
      <c r="F58" s="121"/>
      <c r="G58" s="121"/>
    </row>
    <row r="59" spans="1:7" x14ac:dyDescent="0.55000000000000004">
      <c r="A59" s="120" t="str">
        <f t="shared" si="3"/>
        <v>0</v>
      </c>
      <c r="B59" s="117"/>
      <c r="C59" s="118"/>
      <c r="D59" s="117"/>
      <c r="E59" s="117"/>
      <c r="F59" s="121"/>
      <c r="G59" s="121"/>
    </row>
    <row r="60" spans="1:7" x14ac:dyDescent="0.55000000000000004">
      <c r="A60" s="120" t="str">
        <f t="shared" si="3"/>
        <v>0</v>
      </c>
      <c r="B60" s="117"/>
      <c r="C60" s="118"/>
      <c r="D60" s="117"/>
      <c r="E60" s="117"/>
      <c r="F60" s="121"/>
      <c r="G60" s="121"/>
    </row>
    <row r="61" spans="1:7" x14ac:dyDescent="0.55000000000000004">
      <c r="A61" s="120" t="str">
        <f t="shared" si="3"/>
        <v>0</v>
      </c>
      <c r="B61" s="123"/>
      <c r="C61" s="124"/>
      <c r="D61" s="123"/>
      <c r="E61" s="123"/>
      <c r="F61" s="121"/>
      <c r="G61" s="121"/>
    </row>
    <row r="62" spans="1:7" x14ac:dyDescent="0.55000000000000004">
      <c r="A62" s="120" t="str">
        <f t="shared" si="3"/>
        <v>0</v>
      </c>
      <c r="B62" s="123"/>
      <c r="C62" s="124"/>
      <c r="D62" s="123"/>
      <c r="E62" s="123"/>
      <c r="F62" s="121"/>
      <c r="G62" s="121"/>
    </row>
    <row r="63" spans="1:7" x14ac:dyDescent="0.55000000000000004">
      <c r="A63" s="120" t="str">
        <f t="shared" si="3"/>
        <v>0</v>
      </c>
      <c r="B63" s="117"/>
      <c r="C63" s="118"/>
      <c r="D63" s="117"/>
      <c r="E63" s="117"/>
      <c r="F63" s="121"/>
      <c r="G63" s="121"/>
    </row>
    <row r="64" spans="1:7" x14ac:dyDescent="0.55000000000000004">
      <c r="A64" s="120" t="str">
        <f t="shared" si="3"/>
        <v>0</v>
      </c>
      <c r="B64" s="117"/>
      <c r="C64" s="118"/>
      <c r="D64" s="117"/>
      <c r="E64" s="117"/>
      <c r="F64" s="121"/>
      <c r="G64" s="121"/>
    </row>
    <row r="65" spans="1:7" x14ac:dyDescent="0.55000000000000004">
      <c r="A65" s="120" t="str">
        <f t="shared" si="3"/>
        <v>0</v>
      </c>
      <c r="B65" s="125"/>
      <c r="C65" s="126"/>
      <c r="D65" s="127"/>
      <c r="E65" s="127"/>
    </row>
    <row r="66" spans="1:7" x14ac:dyDescent="0.55000000000000004">
      <c r="A66" s="120" t="str">
        <f t="shared" si="3"/>
        <v>0</v>
      </c>
      <c r="B66" s="125"/>
      <c r="C66" s="126"/>
      <c r="D66" s="127"/>
      <c r="E66" s="127"/>
    </row>
    <row r="67" spans="1:7" x14ac:dyDescent="0.55000000000000004">
      <c r="A67" s="120" t="str">
        <f t="shared" si="3"/>
        <v>0</v>
      </c>
    </row>
    <row r="68" spans="1:7" x14ac:dyDescent="0.55000000000000004">
      <c r="A68" s="120" t="str">
        <f t="shared" si="3"/>
        <v>0</v>
      </c>
    </row>
    <row r="69" spans="1:7" x14ac:dyDescent="0.55000000000000004">
      <c r="A69" s="120" t="str">
        <f t="shared" si="3"/>
        <v>0</v>
      </c>
    </row>
    <row r="70" spans="1:7" x14ac:dyDescent="0.55000000000000004">
      <c r="A70" s="120" t="str">
        <f t="shared" si="3"/>
        <v>0</v>
      </c>
    </row>
    <row r="71" spans="1:7" x14ac:dyDescent="0.55000000000000004">
      <c r="A71" s="120" t="str">
        <f t="shared" si="3"/>
        <v>0</v>
      </c>
    </row>
    <row r="72" spans="1:7" x14ac:dyDescent="0.55000000000000004">
      <c r="A72" s="120" t="str">
        <f t="shared" si="3"/>
        <v>0</v>
      </c>
    </row>
    <row r="73" spans="1:7" x14ac:dyDescent="0.55000000000000004">
      <c r="A73" s="120" t="str">
        <f t="shared" si="3"/>
        <v>0</v>
      </c>
    </row>
    <row r="74" spans="1:7" x14ac:dyDescent="0.55000000000000004">
      <c r="A74" s="120" t="str">
        <f t="shared" si="3"/>
        <v>0</v>
      </c>
    </row>
    <row r="75" spans="1:7" x14ac:dyDescent="0.55000000000000004">
      <c r="A75" s="120"/>
    </row>
    <row r="76" spans="1:7" x14ac:dyDescent="0.55000000000000004">
      <c r="A76" s="120"/>
    </row>
    <row r="77" spans="1:7" x14ac:dyDescent="0.55000000000000004">
      <c r="A77" s="120"/>
    </row>
    <row r="78" spans="1:7" x14ac:dyDescent="0.55000000000000004">
      <c r="A78" s="120"/>
    </row>
    <row r="79" spans="1:7" x14ac:dyDescent="0.55000000000000004">
      <c r="A79" s="129" t="s">
        <v>470</v>
      </c>
    </row>
    <row r="80" spans="1:7" x14ac:dyDescent="0.55000000000000004">
      <c r="A80" s="120" t="str">
        <f>"0"&amp;B80</f>
        <v>0</v>
      </c>
      <c r="B80" s="121"/>
      <c r="C80" s="118"/>
      <c r="D80" s="121"/>
      <c r="E80" s="121"/>
      <c r="F80" s="121"/>
      <c r="G80" s="121"/>
    </row>
    <row r="81" spans="1:7" x14ac:dyDescent="0.55000000000000004">
      <c r="A81" s="120" t="str">
        <f>"0"&amp;B81</f>
        <v>0</v>
      </c>
      <c r="B81" s="121"/>
      <c r="C81" s="118"/>
      <c r="D81" s="121"/>
      <c r="E81" s="121"/>
      <c r="F81" s="121"/>
      <c r="G81" s="121"/>
    </row>
    <row r="82" spans="1:7" x14ac:dyDescent="0.55000000000000004">
      <c r="A82" s="120" t="str">
        <f t="shared" si="3"/>
        <v>0</v>
      </c>
    </row>
    <row r="83" spans="1:7" x14ac:dyDescent="0.55000000000000004">
      <c r="A83" s="120" t="str">
        <f t="shared" si="3"/>
        <v>0</v>
      </c>
    </row>
    <row r="84" spans="1:7" x14ac:dyDescent="0.55000000000000004">
      <c r="A84" s="120" t="str">
        <f t="shared" si="3"/>
        <v>0</v>
      </c>
    </row>
    <row r="85" spans="1:7" x14ac:dyDescent="0.55000000000000004">
      <c r="A85" s="120" t="str">
        <f t="shared" si="3"/>
        <v>0</v>
      </c>
    </row>
    <row r="86" spans="1:7" x14ac:dyDescent="0.55000000000000004">
      <c r="A86" s="120" t="str">
        <f t="shared" si="3"/>
        <v>0</v>
      </c>
    </row>
    <row r="87" spans="1:7" x14ac:dyDescent="0.55000000000000004">
      <c r="A87" s="120" t="str">
        <f t="shared" si="3"/>
        <v>0</v>
      </c>
    </row>
    <row r="88" spans="1:7" x14ac:dyDescent="0.55000000000000004">
      <c r="A88" s="120" t="str">
        <f t="shared" si="3"/>
        <v>0</v>
      </c>
    </row>
    <row r="89" spans="1:7" x14ac:dyDescent="0.55000000000000004">
      <c r="A89" s="120" t="str">
        <f t="shared" si="3"/>
        <v>0</v>
      </c>
    </row>
    <row r="90" spans="1:7" x14ac:dyDescent="0.55000000000000004">
      <c r="A90" s="120" t="str">
        <f t="shared" si="3"/>
        <v>0</v>
      </c>
    </row>
    <row r="91" spans="1:7" x14ac:dyDescent="0.55000000000000004">
      <c r="A91" s="120" t="str">
        <f t="shared" si="3"/>
        <v>0</v>
      </c>
    </row>
    <row r="92" spans="1:7" x14ac:dyDescent="0.55000000000000004">
      <c r="A92" s="120" t="str">
        <f t="shared" si="3"/>
        <v>0</v>
      </c>
    </row>
  </sheetData>
  <sheetProtection sort="0"/>
  <sortState xmlns:xlrd2="http://schemas.microsoft.com/office/spreadsheetml/2017/richdata2" ref="A2:G17">
    <sortCondition ref="B2:B17"/>
    <sortCondition ref="D2:D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CAAF-F3A3-45DA-95BF-1520E676091B}">
  <dimension ref="A1:S153"/>
  <sheetViews>
    <sheetView tabSelected="1" topLeftCell="A142" workbookViewId="0">
      <selection activeCell="T149" sqref="T149"/>
    </sheetView>
  </sheetViews>
  <sheetFormatPr defaultRowHeight="21.75" x14ac:dyDescent="0.5"/>
  <cols>
    <col min="1" max="1" width="2.875" style="11" customWidth="1"/>
    <col min="2" max="2" width="3.375" style="11" customWidth="1"/>
    <col min="3" max="3" width="8.5" style="62" customWidth="1"/>
    <col min="4" max="4" width="0" style="63" hidden="1" customWidth="1"/>
    <col min="5" max="5" width="33.5" style="63" customWidth="1"/>
    <col min="6" max="6" width="8.625" style="70" customWidth="1"/>
    <col min="7" max="7" width="10" style="70" hidden="1" customWidth="1"/>
    <col min="8" max="8" width="5.75" style="70" customWidth="1"/>
    <col min="9" max="9" width="7.875" style="70" customWidth="1"/>
    <col min="10" max="10" width="6.125" style="70" customWidth="1"/>
    <col min="11" max="11" width="7.5" style="70" customWidth="1"/>
    <col min="12" max="12" width="10" style="70" customWidth="1"/>
    <col min="13" max="13" width="7.5" style="70" customWidth="1"/>
    <col min="14" max="14" width="9" style="9" hidden="1" customWidth="1"/>
    <col min="15" max="15" width="9" style="11" customWidth="1"/>
    <col min="16" max="16384" width="9" style="11"/>
  </cols>
  <sheetData>
    <row r="1" spans="1:19" ht="27.75" x14ac:dyDescent="0.5">
      <c r="A1" s="146" t="s">
        <v>260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9" ht="20.25" customHeight="1" x14ac:dyDescent="0.5">
      <c r="A2" s="147" t="s">
        <v>250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9" ht="24" x14ac:dyDescent="0.5">
      <c r="A3" s="147" t="s">
        <v>758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9" x14ac:dyDescent="0.5">
      <c r="A4" s="148" t="s">
        <v>435</v>
      </c>
      <c r="B4" s="148"/>
      <c r="C4" s="148"/>
      <c r="D4" s="144" t="str">
        <f>IFERROR(IF(M4="สัตววิทยา",VLOOKUP(J4,รายชื่อนิสิต!$A$3:$J$321,4,FALSE),"")," ")</f>
        <v/>
      </c>
      <c r="E4" s="144"/>
      <c r="F4" s="144"/>
      <c r="G4" s="57"/>
      <c r="H4" s="149" t="s">
        <v>251</v>
      </c>
      <c r="I4" s="149"/>
      <c r="J4" s="158"/>
      <c r="K4" s="158"/>
      <c r="L4" s="73" t="s">
        <v>380</v>
      </c>
      <c r="M4" s="57" t="str">
        <f>IFERROR(VLOOKUP(J4,รายชื่อนิสิต!$A$3:$J$321,5,FALSE)," ")</f>
        <v xml:space="preserve"> </v>
      </c>
      <c r="O4" s="10"/>
    </row>
    <row r="5" spans="1:19" x14ac:dyDescent="0.5">
      <c r="A5" s="148" t="s">
        <v>436</v>
      </c>
      <c r="B5" s="148"/>
      <c r="C5" s="148"/>
      <c r="D5" s="12"/>
      <c r="E5" s="57" t="str">
        <f>IFERROR(IF(M4="สัตววิทยา","ปีการศึกษา 25"&amp;LEFT(J4,2)," ")," ")</f>
        <v xml:space="preserve"> </v>
      </c>
      <c r="F5" s="149" t="s">
        <v>381</v>
      </c>
      <c r="G5" s="149"/>
      <c r="H5" s="149"/>
      <c r="I5" s="144" t="str">
        <f>IFERROR(IF(M4="สัตววิทยา",VLOOKUP(J4,รายชื่อนิสิต!$A$3:$J$321,7,FALSE)," ")," ")</f>
        <v xml:space="preserve"> </v>
      </c>
      <c r="J5" s="144"/>
      <c r="K5" s="144"/>
      <c r="L5" s="144"/>
      <c r="M5" s="144"/>
      <c r="O5" s="10"/>
    </row>
    <row r="6" spans="1:19" ht="3.75" customHeight="1" x14ac:dyDescent="0.5">
      <c r="A6" s="13"/>
      <c r="B6" s="13"/>
      <c r="C6" s="13"/>
      <c r="D6" s="72"/>
      <c r="E6" s="72"/>
      <c r="F6" s="72"/>
      <c r="G6" s="57"/>
      <c r="H6" s="72"/>
      <c r="I6" s="72"/>
      <c r="J6" s="57"/>
      <c r="K6" s="57"/>
      <c r="L6" s="57"/>
      <c r="M6" s="57"/>
    </row>
    <row r="7" spans="1:19" s="15" customFormat="1" ht="21.75" customHeight="1" x14ac:dyDescent="0.5">
      <c r="A7" s="150" t="s">
        <v>311</v>
      </c>
      <c r="B7" s="151"/>
      <c r="C7" s="151"/>
      <c r="D7" s="151"/>
      <c r="E7" s="152"/>
      <c r="F7" s="162" t="s">
        <v>313</v>
      </c>
      <c r="G7" s="14"/>
      <c r="H7" s="159" t="s">
        <v>314</v>
      </c>
      <c r="I7" s="159"/>
      <c r="J7" s="160" t="s">
        <v>306</v>
      </c>
      <c r="K7" s="160" t="s">
        <v>312</v>
      </c>
      <c r="L7" s="156" t="s">
        <v>307</v>
      </c>
      <c r="M7" s="159" t="s">
        <v>308</v>
      </c>
    </row>
    <row r="8" spans="1:19" s="15" customFormat="1" x14ac:dyDescent="0.5">
      <c r="A8" s="153"/>
      <c r="B8" s="154"/>
      <c r="C8" s="154"/>
      <c r="D8" s="154"/>
      <c r="E8" s="155"/>
      <c r="F8" s="159"/>
      <c r="G8" s="17"/>
      <c r="H8" s="74" t="s">
        <v>309</v>
      </c>
      <c r="I8" s="74" t="s">
        <v>310</v>
      </c>
      <c r="J8" s="163"/>
      <c r="K8" s="161"/>
      <c r="L8" s="157"/>
      <c r="M8" s="159"/>
    </row>
    <row r="9" spans="1:19" x14ac:dyDescent="0.5">
      <c r="A9" s="18" t="s">
        <v>729</v>
      </c>
      <c r="B9" s="19"/>
      <c r="C9" s="20"/>
      <c r="D9" s="21"/>
      <c r="E9" s="22"/>
      <c r="F9" s="23"/>
      <c r="G9" s="23">
        <f>G10+G43+G107</f>
        <v>0</v>
      </c>
      <c r="H9" s="23"/>
      <c r="I9" s="23"/>
      <c r="J9" s="23"/>
      <c r="K9" s="23"/>
      <c r="L9" s="23"/>
      <c r="M9" s="24" t="str">
        <f>IF(AND(M10="ครบ",M43="ครบ",M107="ครบ",M129="ครบ"),"ครบ","ไม่ครบ")</f>
        <v>ไม่ครบ</v>
      </c>
    </row>
    <row r="10" spans="1:19" x14ac:dyDescent="0.5">
      <c r="A10" s="26" t="s">
        <v>253</v>
      </c>
      <c r="B10" s="27"/>
      <c r="C10" s="28"/>
      <c r="D10" s="29"/>
      <c r="E10" s="30"/>
      <c r="F10" s="24">
        <f>G10</f>
        <v>0</v>
      </c>
      <c r="G10" s="24">
        <f>G11+G17+G26+G21+G37</f>
        <v>0</v>
      </c>
      <c r="H10" s="24"/>
      <c r="I10" s="24"/>
      <c r="J10" s="24"/>
      <c r="K10" s="24"/>
      <c r="L10" s="24"/>
      <c r="M10" s="24" t="str">
        <f>IF(AND(M11="ครบ",M17="ครบ",M26="ครบ",M21="ครบ",M37="ครบ"),"ครบ","ไม่ครบ")</f>
        <v>ไม่ครบ</v>
      </c>
      <c r="S10" s="11" t="s">
        <v>478</v>
      </c>
    </row>
    <row r="11" spans="1:19" x14ac:dyDescent="0.5">
      <c r="A11" s="26"/>
      <c r="B11" s="27" t="s">
        <v>252</v>
      </c>
      <c r="C11" s="28"/>
      <c r="D11" s="29"/>
      <c r="E11" s="30"/>
      <c r="F11" s="24"/>
      <c r="G11" s="24">
        <f>SUM(G12+G14+G15+G16)</f>
        <v>0</v>
      </c>
      <c r="H11" s="24"/>
      <c r="I11" s="24"/>
      <c r="J11" s="24"/>
      <c r="K11" s="24"/>
      <c r="L11" s="24"/>
      <c r="M11" s="24" t="str">
        <f>IF((G11-N11)&gt;=0,"ครบ","ไม่ครบ")</f>
        <v>ไม่ครบ</v>
      </c>
      <c r="N11" s="9">
        <v>4</v>
      </c>
    </row>
    <row r="12" spans="1:19" ht="20.25" customHeight="1" x14ac:dyDescent="0.5">
      <c r="A12" s="26"/>
      <c r="B12" s="27"/>
      <c r="C12" s="69"/>
      <c r="D12" s="29" t="s">
        <v>35</v>
      </c>
      <c r="E12" s="30" t="str">
        <f>IFERROR(VLOOKUP(C12,'ข้อมูลใน regis สัตววิทยา'!$A$2:$G$80,3,FALSE)," ")</f>
        <v xml:space="preserve"> </v>
      </c>
      <c r="F12" s="31" t="str">
        <f>IFERROR(VLOOKUP(C12,'ข้อมูลใน regis สัตววิทยา'!$A$2:$G$80,5,FALSE)," ")</f>
        <v xml:space="preserve"> </v>
      </c>
      <c r="G12" s="24">
        <f t="shared" ref="G12" si="0">IF(K12&lt;&gt;"ไม่ศึกษา",LEFT(F12,1),0)</f>
        <v>0</v>
      </c>
      <c r="H12" s="24" t="str">
        <f>IFERROR(VLOOKUP(C12,'ข้อมูลใน regis สัตววิทยา'!$A$2:$G$80,6,FALSE)," ")</f>
        <v xml:space="preserve"> </v>
      </c>
      <c r="I12" s="24" t="str">
        <f>IFERROR(VLOOKUP(C12,'ข้อมูลใน regis สัตววิทยา'!$A$2:$G$80,7,FALSE)," ")</f>
        <v xml:space="preserve"> </v>
      </c>
      <c r="J12" s="24" t="str">
        <f>IFERROR(VLOOKUP(C12,'ข้อมูลใน regis สัตววิทยา'!$A$2:$G$80,4,FALSE),"  ")</f>
        <v xml:space="preserve">  </v>
      </c>
      <c r="K12" s="24" t="str">
        <f>IFERROR(IF(J12="A",4,IF(J12="B+",3.5,IF(J12="B",3,IF(J12="C+",2.5,IF(J12="C",2,IF(J12="D+",1.5,IF(J12="D",1,IF(J12="F",0,IF(J12="N","กำลังศึกษา",IF(J12="P","ผ่าน","ไม่ศึกษา")))))))))),"  ")</f>
        <v>ไม่ศึกษา</v>
      </c>
      <c r="L12" s="24" t="str">
        <f>IF(K12="ผ่าน","  ",IF(K12="ไม่ศึกษา","  ",IF(K12="กำลังศึกษา"," ",K12*G12)))</f>
        <v xml:space="preserve">  </v>
      </c>
      <c r="M12" s="24"/>
      <c r="N12" s="32"/>
    </row>
    <row r="13" spans="1:19" x14ac:dyDescent="0.5">
      <c r="A13" s="26"/>
      <c r="B13" s="27"/>
      <c r="C13" s="28" t="s">
        <v>136</v>
      </c>
      <c r="D13" s="29"/>
      <c r="E13" s="30"/>
      <c r="F13" s="24"/>
      <c r="G13" s="24"/>
      <c r="H13" s="24"/>
      <c r="I13" s="24"/>
      <c r="J13" s="24"/>
      <c r="K13" s="24"/>
      <c r="L13" s="24"/>
      <c r="M13" s="24"/>
    </row>
    <row r="14" spans="1:19" x14ac:dyDescent="0.5">
      <c r="A14" s="26"/>
      <c r="B14" s="27"/>
      <c r="C14" s="65"/>
      <c r="D14" s="29"/>
      <c r="E14" s="30" t="str">
        <f>IFERROR(VLOOKUP(C14,'ข้อมูลใน regis สัตววิทยา'!$A$2:$G$80,3,FALSE)," ")</f>
        <v xml:space="preserve"> </v>
      </c>
      <c r="F14" s="31" t="str">
        <f>IFERROR(VLOOKUP(C14,'ข้อมูลใน regis สัตววิทยา'!$A$2:$G$80,5,FALSE)," ")</f>
        <v xml:space="preserve"> </v>
      </c>
      <c r="G14" s="24">
        <f t="shared" ref="G14:G16" si="1">IF(K14&lt;&gt;"ไม่ศึกษา",LEFT(F14,1),0)</f>
        <v>0</v>
      </c>
      <c r="H14" s="24" t="str">
        <f>IFERROR(VLOOKUP(C14,'ข้อมูลใน regis สัตววิทยา'!$A$2:$G$80,6,FALSE)," ")</f>
        <v xml:space="preserve"> </v>
      </c>
      <c r="I14" s="24" t="str">
        <f>IFERROR(VLOOKUP(C14,'ข้อมูลใน regis สัตววิทยา'!$A$2:$G$80,7,FALSE)," ")</f>
        <v xml:space="preserve"> </v>
      </c>
      <c r="J14" s="24" t="str">
        <f>IFERROR(VLOOKUP(C14,'ข้อมูลใน regis สัตววิทยา'!$A$2:$G$80,4,FALSE),"  ")</f>
        <v xml:space="preserve">  </v>
      </c>
      <c r="K14" s="24" t="str">
        <f t="shared" ref="K14:K16" si="2">IFERROR(IF(J14="A",4,IF(J14="B+",3.5,IF(J14="B",3,IF(J14="C+",2.5,IF(J14="C",2,IF(J14="D+",1.5,IF(J14="D",1,IF(J14="F",0,IF(J14="N","กำลังศึกษา",IF(J14="P","ผ่าน","ไม่ศึกษา")))))))))),"  ")</f>
        <v>ไม่ศึกษา</v>
      </c>
      <c r="L14" s="24" t="str">
        <f t="shared" ref="L14:L16" si="3">IF(K14="ผ่าน","  ",IF(K14="ไม่ศึกษา","  ",IF(K14="กำลังศึกษา"," ",K14*G14)))</f>
        <v xml:space="preserve">  </v>
      </c>
      <c r="M14" s="24"/>
    </row>
    <row r="15" spans="1:19" x14ac:dyDescent="0.5">
      <c r="A15" s="26"/>
      <c r="B15" s="27"/>
      <c r="C15" s="65"/>
      <c r="D15" s="29"/>
      <c r="E15" s="30" t="str">
        <f>IFERROR(VLOOKUP(C15,'ข้อมูลใน regis สัตววิทยา'!$A$2:$G$80,3,FALSE)," ")</f>
        <v xml:space="preserve"> </v>
      </c>
      <c r="F15" s="31" t="str">
        <f>IFERROR(VLOOKUP(C15,'ข้อมูลใน regis สัตววิทยา'!$A$2:$G$80,5,FALSE)," ")</f>
        <v xml:space="preserve"> </v>
      </c>
      <c r="G15" s="24">
        <f t="shared" si="1"/>
        <v>0</v>
      </c>
      <c r="H15" s="24" t="str">
        <f>IFERROR(VLOOKUP(C15,'ข้อมูลใน regis สัตววิทยา'!$A$2:$G$80,6,FALSE)," ")</f>
        <v xml:space="preserve"> </v>
      </c>
      <c r="I15" s="24" t="str">
        <f>IFERROR(VLOOKUP(C15,'ข้อมูลใน regis สัตววิทยา'!$A$2:$G$80,7,FALSE)," ")</f>
        <v xml:space="preserve"> </v>
      </c>
      <c r="J15" s="24" t="str">
        <f>IFERROR(VLOOKUP(C15,'ข้อมูลใน regis สัตววิทยา'!$A$2:$G$80,4,FALSE),"  ")</f>
        <v xml:space="preserve">  </v>
      </c>
      <c r="K15" s="24" t="str">
        <f t="shared" si="2"/>
        <v>ไม่ศึกษา</v>
      </c>
      <c r="L15" s="24" t="str">
        <f t="shared" si="3"/>
        <v xml:space="preserve">  </v>
      </c>
      <c r="M15" s="24"/>
    </row>
    <row r="16" spans="1:19" x14ac:dyDescent="0.5">
      <c r="A16" s="26"/>
      <c r="B16" s="27"/>
      <c r="C16" s="65"/>
      <c r="D16" s="29"/>
      <c r="E16" s="30" t="str">
        <f>IFERROR(VLOOKUP(C16,'ข้อมูลใน regis สัตววิทยา'!$A$2:$G$80,3,FALSE)," ")</f>
        <v xml:space="preserve"> </v>
      </c>
      <c r="F16" s="31" t="str">
        <f>IFERROR(VLOOKUP(C16,'ข้อมูลใน regis สัตววิทยา'!$A$2:$G$80,5,FALSE)," ")</f>
        <v xml:space="preserve"> </v>
      </c>
      <c r="G16" s="24">
        <f t="shared" si="1"/>
        <v>0</v>
      </c>
      <c r="H16" s="24" t="str">
        <f>IFERROR(VLOOKUP(C16,'ข้อมูลใน regis สัตววิทยา'!$A$2:$G$80,6,FALSE)," ")</f>
        <v xml:space="preserve"> </v>
      </c>
      <c r="I16" s="24" t="str">
        <f>IFERROR(VLOOKUP(C16,'ข้อมูลใน regis สัตววิทยา'!$A$2:$G$80,7,FALSE)," ")</f>
        <v xml:space="preserve"> </v>
      </c>
      <c r="J16" s="24" t="str">
        <f>IFERROR(VLOOKUP(C16,'ข้อมูลใน regis สัตววิทยา'!$A$2:$G$80,4,FALSE),"  ")</f>
        <v xml:space="preserve">  </v>
      </c>
      <c r="K16" s="24" t="str">
        <f t="shared" si="2"/>
        <v>ไม่ศึกษา</v>
      </c>
      <c r="L16" s="24" t="str">
        <f t="shared" si="3"/>
        <v xml:space="preserve">  </v>
      </c>
      <c r="M16" s="24"/>
    </row>
    <row r="17" spans="1:14" x14ac:dyDescent="0.5">
      <c r="A17" s="26"/>
      <c r="B17" s="27" t="s">
        <v>254</v>
      </c>
      <c r="C17" s="28"/>
      <c r="D17" s="29"/>
      <c r="E17" s="30"/>
      <c r="F17" s="24"/>
      <c r="G17" s="24">
        <f>SUM(G19+G20)</f>
        <v>0</v>
      </c>
      <c r="H17" s="24"/>
      <c r="I17" s="24"/>
      <c r="J17" s="24"/>
      <c r="K17" s="24"/>
      <c r="L17" s="24"/>
      <c r="M17" s="24" t="str">
        <f>IF((G17-N17)&gt;=0,"ครบ","ไม่ครบ")</f>
        <v>ไม่ครบ</v>
      </c>
      <c r="N17" s="9">
        <v>3</v>
      </c>
    </row>
    <row r="18" spans="1:14" x14ac:dyDescent="0.5">
      <c r="A18" s="26"/>
      <c r="B18" s="27"/>
      <c r="C18" s="28" t="s">
        <v>137</v>
      </c>
      <c r="D18" s="29"/>
      <c r="E18" s="30"/>
      <c r="F18" s="24"/>
      <c r="G18" s="24"/>
      <c r="H18" s="24"/>
      <c r="I18" s="24"/>
      <c r="J18" s="24"/>
      <c r="K18" s="24"/>
      <c r="L18" s="24"/>
      <c r="M18" s="24"/>
    </row>
    <row r="19" spans="1:14" x14ac:dyDescent="0.5">
      <c r="A19" s="26"/>
      <c r="B19" s="27"/>
      <c r="C19" s="65"/>
      <c r="D19" s="29"/>
      <c r="E19" s="30" t="str">
        <f>IFERROR(VLOOKUP(C19,'ข้อมูลใน regis สัตววิทยา'!$A$2:$G$80,3,FALSE)," ")</f>
        <v xml:space="preserve"> </v>
      </c>
      <c r="F19" s="31" t="str">
        <f>IFERROR(VLOOKUP(C19,'ข้อมูลใน regis สัตววิทยา'!$A$2:$G$80,5,FALSE)," ")</f>
        <v xml:space="preserve"> </v>
      </c>
      <c r="G19" s="24">
        <f t="shared" ref="G19:G20" si="4">IF(K19&lt;&gt;"ไม่ศึกษา",LEFT(F19,1),0)</f>
        <v>0</v>
      </c>
      <c r="H19" s="24" t="str">
        <f>IFERROR(VLOOKUP(C19,'ข้อมูลใน regis สัตววิทยา'!$A$2:$G$80,6,FALSE)," ")</f>
        <v xml:space="preserve"> </v>
      </c>
      <c r="I19" s="24" t="str">
        <f>IFERROR(VLOOKUP(C19,'ข้อมูลใน regis สัตววิทยา'!$A$2:$G$80,7,FALSE)," ")</f>
        <v xml:space="preserve"> </v>
      </c>
      <c r="J19" s="24" t="str">
        <f>IFERROR(VLOOKUP(C19,'ข้อมูลใน regis สัตววิทยา'!$A$2:$G$80,4,FALSE),"  ")</f>
        <v xml:space="preserve">  </v>
      </c>
      <c r="K19" s="24" t="str">
        <f t="shared" ref="K19:K20" si="5">IFERROR(IF(J19="A",4,IF(J19="B+",3.5,IF(J19="B",3,IF(J19="C+",2.5,IF(J19="C",2,IF(J19="D+",1.5,IF(J19="D",1,IF(J19="F",0,IF(J19="N","กำลังศึกษา",IF(J19="P","ผ่าน","ไม่ศึกษา")))))))))),"  ")</f>
        <v>ไม่ศึกษา</v>
      </c>
      <c r="L19" s="24" t="str">
        <f t="shared" ref="L19:L20" si="6">IF(K19="ผ่าน","  ",IF(K19="ไม่ศึกษา","  ",IF(K19="กำลังศึกษา"," ",K19*G19)))</f>
        <v xml:space="preserve">  </v>
      </c>
      <c r="M19" s="24"/>
    </row>
    <row r="20" spans="1:14" x14ac:dyDescent="0.5">
      <c r="A20" s="26"/>
      <c r="B20" s="27"/>
      <c r="C20" s="65"/>
      <c r="D20" s="29"/>
      <c r="E20" s="30" t="str">
        <f>IFERROR(VLOOKUP(C20,'ข้อมูลใน regis สัตววิทยา'!$A$2:$G$80,3,FALSE)," ")</f>
        <v xml:space="preserve"> </v>
      </c>
      <c r="F20" s="31" t="str">
        <f>IFERROR(VLOOKUP(C20,'ข้อมูลใน regis สัตววิทยา'!$A$2:$G$80,5,FALSE)," ")</f>
        <v xml:space="preserve"> </v>
      </c>
      <c r="G20" s="24">
        <f t="shared" si="4"/>
        <v>0</v>
      </c>
      <c r="H20" s="24" t="str">
        <f>IFERROR(VLOOKUP(C20,'ข้อมูลใน regis สัตววิทยา'!$A$2:$G$80,6,FALSE)," ")</f>
        <v xml:space="preserve"> </v>
      </c>
      <c r="I20" s="24" t="str">
        <f>IFERROR(VLOOKUP(C20,'ข้อมูลใน regis สัตววิทยา'!$A$2:$G$80,7,FALSE)," ")</f>
        <v xml:space="preserve"> </v>
      </c>
      <c r="J20" s="24" t="str">
        <f>IFERROR(VLOOKUP(C20,'ข้อมูลใน regis สัตววิทยา'!$A$2:$G$80,4,FALSE),"  ")</f>
        <v xml:space="preserve">  </v>
      </c>
      <c r="K20" s="24" t="str">
        <f t="shared" si="5"/>
        <v>ไม่ศึกษา</v>
      </c>
      <c r="L20" s="24" t="str">
        <f t="shared" si="6"/>
        <v xml:space="preserve">  </v>
      </c>
      <c r="M20" s="24"/>
    </row>
    <row r="21" spans="1:14" x14ac:dyDescent="0.5">
      <c r="A21" s="26"/>
      <c r="B21" s="27" t="s">
        <v>731</v>
      </c>
      <c r="C21" s="28"/>
      <c r="D21" s="29"/>
      <c r="E21" s="30"/>
      <c r="F21" s="24"/>
      <c r="G21" s="24">
        <f>G22+G24+G25</f>
        <v>0</v>
      </c>
      <c r="H21" s="24"/>
      <c r="I21" s="24"/>
      <c r="J21" s="24"/>
      <c r="K21" s="24"/>
      <c r="L21" s="24"/>
      <c r="M21" s="24" t="str">
        <f>IF((G21-N21)&gt;=0,"ครบ","ไม่ครบ")</f>
        <v>ไม่ครบ</v>
      </c>
      <c r="N21" s="9">
        <v>5</v>
      </c>
    </row>
    <row r="22" spans="1:14" ht="24.75" customHeight="1" x14ac:dyDescent="0.5">
      <c r="A22" s="26"/>
      <c r="B22" s="27"/>
      <c r="C22" s="65" t="s">
        <v>732</v>
      </c>
      <c r="D22" s="29" t="s">
        <v>43</v>
      </c>
      <c r="E22" s="30" t="str">
        <f>IFERROR(VLOOKUP(C22,'ข้อมูลใน regis สัตววิทยา'!$A$2:$G$80,3,FALSE)," ")</f>
        <v xml:space="preserve"> </v>
      </c>
      <c r="F22" s="31" t="str">
        <f>IFERROR(VLOOKUP(C22,'ข้อมูลใน regis สัตววิทยา'!$A$2:$G$80,5,FALSE)," ")</f>
        <v xml:space="preserve"> </v>
      </c>
      <c r="G22" s="24">
        <f t="shared" ref="G22" si="7">IF(K22&lt;&gt;"ไม่ศึกษา",LEFT(F22,1),0)</f>
        <v>0</v>
      </c>
      <c r="H22" s="24" t="str">
        <f>IFERROR(VLOOKUP(C22,'ข้อมูลใน regis สัตววิทยา'!$A$2:$G$80,6,FALSE)," ")</f>
        <v xml:space="preserve"> </v>
      </c>
      <c r="I22" s="24" t="str">
        <f>IFERROR(VLOOKUP(C22,'ข้อมูลใน regis สัตววิทยา'!$A$2:$G$80,7,FALSE)," ")</f>
        <v xml:space="preserve"> </v>
      </c>
      <c r="J22" s="24" t="str">
        <f>IFERROR(VLOOKUP(C22,'ข้อมูลใน regis สัตววิทยา'!$A$2:$G$80,4,FALSE),"  ")</f>
        <v xml:space="preserve">  </v>
      </c>
      <c r="K22" s="24" t="str">
        <f>IFERROR(IF(J22="A",4,IF(J22="B+",3.5,IF(J22="B",3,IF(J22="C+",2.5,IF(J22="C",2,IF(J22="D+",1.5,IF(J22="D",1,IF(J22="F",0,IF(J22="N","กำลังศึกษา",IF(J22="P","ผ่าน","ไม่ศึกษา")))))))))),"  ")</f>
        <v>ไม่ศึกษา</v>
      </c>
      <c r="L22" s="24" t="str">
        <f>IF(K22="ผ่าน","  ",IF(K22="ไม่ศึกษา","  ",IF(K22="กำลังศึกษา"," ",K22*G22)))</f>
        <v xml:space="preserve">  </v>
      </c>
      <c r="M22" s="24"/>
    </row>
    <row r="23" spans="1:14" x14ac:dyDescent="0.5">
      <c r="A23" s="26"/>
      <c r="B23" s="27"/>
      <c r="C23" s="28" t="s">
        <v>51</v>
      </c>
      <c r="D23" s="29"/>
      <c r="E23" s="30"/>
      <c r="F23" s="24"/>
      <c r="G23" s="24"/>
      <c r="H23" s="24"/>
      <c r="I23" s="24"/>
      <c r="J23" s="24"/>
      <c r="K23" s="24"/>
      <c r="L23" s="24"/>
      <c r="M23" s="24"/>
    </row>
    <row r="24" spans="1:14" x14ac:dyDescent="0.5">
      <c r="A24" s="26"/>
      <c r="B24" s="27"/>
      <c r="C24" s="65"/>
      <c r="D24" s="29"/>
      <c r="E24" s="30" t="str">
        <f>IFERROR(VLOOKUP(C24,'ข้อมูลใน regis สัตววิทยา'!$A$2:$G$80,3,FALSE)," ")</f>
        <v xml:space="preserve"> </v>
      </c>
      <c r="F24" s="31" t="str">
        <f>IFERROR(VLOOKUP(C24,'ข้อมูลใน regis สัตววิทยา'!$A$2:$G$80,5,FALSE)," ")</f>
        <v xml:space="preserve"> </v>
      </c>
      <c r="G24" s="24">
        <f t="shared" ref="G24:G25" si="8">IF(K24&lt;&gt;"ไม่ศึกษา",LEFT(F24,1),0)</f>
        <v>0</v>
      </c>
      <c r="H24" s="24" t="str">
        <f>IFERROR(VLOOKUP(C24,'ข้อมูลใน regis สัตววิทยา'!$A$2:$G$80,6,FALSE)," ")</f>
        <v xml:space="preserve"> </v>
      </c>
      <c r="I24" s="24" t="str">
        <f>IFERROR(VLOOKUP(C24,'ข้อมูลใน regis สัตววิทยา'!$A$2:$G$80,7,FALSE)," ")</f>
        <v xml:space="preserve"> </v>
      </c>
      <c r="J24" s="24" t="str">
        <f>IFERROR(VLOOKUP(C24,'ข้อมูลใน regis สัตววิทยา'!$A$2:$G$80,4,FALSE),"  ")</f>
        <v xml:space="preserve">  </v>
      </c>
      <c r="K24" s="24" t="str">
        <f t="shared" ref="K24:K25" si="9">IFERROR(IF(J24="A",4,IF(J24="B+",3.5,IF(J24="B",3,IF(J24="C+",2.5,IF(J24="C",2,IF(J24="D+",1.5,IF(J24="D",1,IF(J24="F",0,IF(J24="N","กำลังศึกษา",IF(J24="P","ผ่าน","ไม่ศึกษา")))))))))),"  ")</f>
        <v>ไม่ศึกษา</v>
      </c>
      <c r="L24" s="24" t="str">
        <f t="shared" ref="L24:L25" si="10">IF(K24="ผ่าน","  ",IF(K24="ไม่ศึกษา","  ",IF(K24="กำลังศึกษา"," ",K24*G24)))</f>
        <v xml:space="preserve">  </v>
      </c>
      <c r="M24" s="24"/>
    </row>
    <row r="25" spans="1:14" x14ac:dyDescent="0.5">
      <c r="A25" s="26"/>
      <c r="B25" s="27"/>
      <c r="C25" s="65"/>
      <c r="D25" s="29"/>
      <c r="E25" s="30" t="str">
        <f>IFERROR(VLOOKUP(C25,'ข้อมูลใน regis สัตววิทยา'!$A$2:$G$80,3,FALSE)," ")</f>
        <v xml:space="preserve"> </v>
      </c>
      <c r="F25" s="31" t="str">
        <f>IFERROR(VLOOKUP(C25,'ข้อมูลใน regis สัตววิทยา'!$A$2:$G$80,5,FALSE)," ")</f>
        <v xml:space="preserve"> </v>
      </c>
      <c r="G25" s="24">
        <f t="shared" si="8"/>
        <v>0</v>
      </c>
      <c r="H25" s="24" t="str">
        <f>IFERROR(VLOOKUP(C25,'ข้อมูลใน regis สัตววิทยา'!$A$2:$G$80,6,FALSE)," ")</f>
        <v xml:space="preserve"> </v>
      </c>
      <c r="I25" s="24" t="str">
        <f>IFERROR(VLOOKUP(C25,'ข้อมูลใน regis สัตววิทยา'!$A$2:$G$80,7,FALSE)," ")</f>
        <v xml:space="preserve"> </v>
      </c>
      <c r="J25" s="24" t="str">
        <f>IFERROR(VLOOKUP(C25,'ข้อมูลใน regis สัตววิทยา'!$A$2:$G$80,4,FALSE),"  ")</f>
        <v xml:space="preserve">  </v>
      </c>
      <c r="K25" s="24" t="str">
        <f t="shared" si="9"/>
        <v>ไม่ศึกษา</v>
      </c>
      <c r="L25" s="24" t="str">
        <f t="shared" si="10"/>
        <v xml:space="preserve">  </v>
      </c>
      <c r="M25" s="24"/>
    </row>
    <row r="26" spans="1:14" x14ac:dyDescent="0.5">
      <c r="A26" s="26"/>
      <c r="B26" s="27" t="s">
        <v>746</v>
      </c>
      <c r="C26" s="28"/>
      <c r="D26" s="29"/>
      <c r="E26" s="30"/>
      <c r="F26" s="24"/>
      <c r="G26" s="24">
        <f>SUM(G27+G29+G30+G31+G32+G35+G33+G36)</f>
        <v>0</v>
      </c>
      <c r="H26" s="24"/>
      <c r="I26" s="24"/>
      <c r="J26" s="24"/>
      <c r="K26" s="24"/>
      <c r="L26" s="24"/>
      <c r="M26" s="24" t="str">
        <f>IF((G26-N26)&gt;=0,"ครบ","ไม่ครบ")</f>
        <v>ไม่ครบ</v>
      </c>
      <c r="N26" s="9">
        <v>13</v>
      </c>
    </row>
    <row r="27" spans="1:14" ht="25.5" customHeight="1" x14ac:dyDescent="0.5">
      <c r="A27" s="26"/>
      <c r="B27" s="27"/>
      <c r="C27" s="65" t="s">
        <v>733</v>
      </c>
      <c r="D27" s="29" t="s">
        <v>38</v>
      </c>
      <c r="E27" s="30" t="str">
        <f>IFERROR(VLOOKUP(C27,'ข้อมูลใน regis สัตววิทยา'!$A$2:$G$80,3,FALSE)," ")</f>
        <v xml:space="preserve"> </v>
      </c>
      <c r="F27" s="31" t="str">
        <f>IFERROR(VLOOKUP(C27,'ข้อมูลใน regis สัตววิทยา'!$A$2:$G$80,5,FALSE)," ")</f>
        <v xml:space="preserve"> </v>
      </c>
      <c r="G27" s="24">
        <f t="shared" ref="G27" si="11">IF(K27&lt;&gt;"ไม่ศึกษา",LEFT(F27,1),0)</f>
        <v>0</v>
      </c>
      <c r="H27" s="24" t="str">
        <f>IFERROR(VLOOKUP(C27,'ข้อมูลใน regis สัตววิทยา'!$A$2:$G$80,6,FALSE)," ")</f>
        <v xml:space="preserve"> </v>
      </c>
      <c r="I27" s="24" t="str">
        <f>IFERROR(VLOOKUP(C27,'ข้อมูลใน regis สัตววิทยา'!$A$2:$G$80,7,FALSE)," ")</f>
        <v xml:space="preserve"> </v>
      </c>
      <c r="J27" s="24" t="str">
        <f>IFERROR(VLOOKUP(C27,'ข้อมูลใน regis สัตววิทยา'!$A$2:$G$80,4,FALSE),"  ")</f>
        <v xml:space="preserve">  </v>
      </c>
      <c r="K27" s="24" t="str">
        <f>IFERROR(IF(J27="A",4,IF(J27="B+",3.5,IF(J27="B",3,IF(J27="C+",2.5,IF(J27="C",2,IF(J27="D+",1.5,IF(J27="D",1,IF(J27="F",0,IF(J27="N","กำลังศึกษา",IF(J27="P","ผ่าน","ไม่ศึกษา")))))))))),"  ")</f>
        <v>ไม่ศึกษา</v>
      </c>
      <c r="L27" s="24" t="str">
        <f>IF(K27="ผ่าน","  ",IF(K27="ไม่ศึกษา","  ",IF(K27="กำลังศึกษา"," ",K27*G27)))</f>
        <v xml:space="preserve">  </v>
      </c>
      <c r="M27" s="24"/>
    </row>
    <row r="28" spans="1:14" ht="22.5" customHeight="1" x14ac:dyDescent="0.5">
      <c r="A28" s="26"/>
      <c r="B28" s="27"/>
      <c r="C28" s="28"/>
      <c r="D28" s="29" t="s">
        <v>40</v>
      </c>
      <c r="E28" s="30" t="str">
        <f>D28</f>
        <v>วิชาภาษาต่างประเทศ 1 ภาษา</v>
      </c>
      <c r="F28" s="24" t="s">
        <v>139</v>
      </c>
      <c r="G28" s="24"/>
      <c r="H28" s="24"/>
      <c r="I28" s="24"/>
      <c r="J28" s="24"/>
      <c r="K28" s="24"/>
      <c r="L28" s="24"/>
      <c r="M28" s="24"/>
    </row>
    <row r="29" spans="1:14" x14ac:dyDescent="0.5">
      <c r="A29" s="26"/>
      <c r="B29" s="27"/>
      <c r="C29" s="65"/>
      <c r="D29" s="29"/>
      <c r="E29" s="30" t="str">
        <f>IFERROR(VLOOKUP(C29,'ข้อมูลใน regis สัตววิทยา'!$A$2:$G$80,3,FALSE)," ")</f>
        <v xml:space="preserve"> </v>
      </c>
      <c r="F29" s="31" t="str">
        <f>IFERROR(VLOOKUP(C29,'ข้อมูลใน regis สัตววิทยา'!$A$2:$G$80,5,FALSE)," ")</f>
        <v xml:space="preserve"> </v>
      </c>
      <c r="G29" s="24">
        <f t="shared" ref="G29" si="12">IF(K29&lt;&gt;"ไม่ศึกษา",LEFT(F29,1),0)</f>
        <v>0</v>
      </c>
      <c r="H29" s="24" t="str">
        <f>IFERROR(VLOOKUP(C29,'ข้อมูลใน regis สัตววิทยา'!$A$2:$G$80,6,FALSE)," ")</f>
        <v xml:space="preserve"> </v>
      </c>
      <c r="I29" s="24" t="str">
        <f>IFERROR(VLOOKUP(C29,'ข้อมูลใน regis สัตววิทยา'!$A$2:$G$80,7,FALSE)," ")</f>
        <v xml:space="preserve"> </v>
      </c>
      <c r="J29" s="24" t="str">
        <f>IFERROR(VLOOKUP(C29,'ข้อมูลใน regis สัตววิทยา'!$A$2:$G$80,4,FALSE),"  ")</f>
        <v xml:space="preserve">  </v>
      </c>
      <c r="K29" s="24" t="str">
        <f>IFERROR(IF(J29="A",4,IF(J29="B+",3.5,IF(J29="B",3,IF(J29="C+",2.5,IF(J29="C",2,IF(J29="D+",1.5,IF(J29="D",1,IF(J29="F",0,IF(J29="N","กำลังศึกษา",IF(J29="P","ผ่าน","ไม่ศึกษา")))))))))),"  ")</f>
        <v>ไม่ศึกษา</v>
      </c>
      <c r="L29" s="24" t="str">
        <f t="shared" ref="L29:L33" si="13">IF(K29="ผ่าน","  ",IF(K29="ไม่ศึกษา","  ",IF(K29="กำลังศึกษา"," ",K29*G29)))</f>
        <v xml:space="preserve">  </v>
      </c>
      <c r="M29" s="24"/>
    </row>
    <row r="30" spans="1:14" x14ac:dyDescent="0.5">
      <c r="A30" s="26"/>
      <c r="B30" s="27"/>
      <c r="C30" s="65"/>
      <c r="D30" s="29"/>
      <c r="E30" s="30" t="str">
        <f>IFERROR(VLOOKUP(C30,'ข้อมูลใน regis สัตววิทยา'!$A$2:$G$80,3,FALSE)," ")</f>
        <v xml:space="preserve"> </v>
      </c>
      <c r="F30" s="31" t="str">
        <f>IFERROR(VLOOKUP(C30,'ข้อมูลใน regis สัตววิทยา'!$A$2:$G$80,5,FALSE)," ")</f>
        <v xml:space="preserve"> </v>
      </c>
      <c r="G30" s="24">
        <f t="shared" ref="G30:G33" si="14">IF(K30&lt;&gt;"ไม่ศึกษา",LEFT(F30,1),0)</f>
        <v>0</v>
      </c>
      <c r="H30" s="24" t="str">
        <f>IFERROR(VLOOKUP(C30,'ข้อมูลใน regis สัตววิทยา'!$A$2:$G$80,6,FALSE)," ")</f>
        <v xml:space="preserve"> </v>
      </c>
      <c r="I30" s="24" t="str">
        <f>IFERROR(VLOOKUP(C30,'ข้อมูลใน regis สัตววิทยา'!$A$2:$G$80,7,FALSE)," ")</f>
        <v xml:space="preserve"> </v>
      </c>
      <c r="J30" s="24" t="str">
        <f>IFERROR(VLOOKUP(C30,'ข้อมูลใน regis สัตววิทยา'!$A$2:$G$80,4,FALSE),"  ")</f>
        <v xml:space="preserve">  </v>
      </c>
      <c r="K30" s="24" t="str">
        <f t="shared" ref="K30:K33" si="15">IFERROR(IF(J30="A",4,IF(J30="B+",3.5,IF(J30="B",3,IF(J30="C+",2.5,IF(J30="C",2,IF(J30="D+",1.5,IF(J30="D",1,IF(J30="F",0,IF(J30="N","กำลังศึกษา",IF(J30="P","ผ่าน","ไม่ศึกษา")))))))))),"  ")</f>
        <v>ไม่ศึกษา</v>
      </c>
      <c r="L30" s="24" t="str">
        <f t="shared" si="13"/>
        <v xml:space="preserve">  </v>
      </c>
      <c r="M30" s="24"/>
    </row>
    <row r="31" spans="1:14" x14ac:dyDescent="0.5">
      <c r="A31" s="26"/>
      <c r="B31" s="27"/>
      <c r="C31" s="65"/>
      <c r="D31" s="29"/>
      <c r="E31" s="30" t="str">
        <f>IFERROR(VLOOKUP(C31,'ข้อมูลใน regis สัตววิทยา'!$A$2:$G$80,3,FALSE)," ")</f>
        <v xml:space="preserve"> </v>
      </c>
      <c r="F31" s="31" t="str">
        <f>IFERROR(VLOOKUP(C31,'ข้อมูลใน regis สัตววิทยา'!$A$2:$G$80,5,FALSE)," ")</f>
        <v xml:space="preserve"> </v>
      </c>
      <c r="G31" s="24">
        <f t="shared" si="14"/>
        <v>0</v>
      </c>
      <c r="H31" s="24" t="str">
        <f>IFERROR(VLOOKUP(C31,'ข้อมูลใน regis สัตววิทยา'!$A$2:$G$80,6,FALSE)," ")</f>
        <v xml:space="preserve"> </v>
      </c>
      <c r="I31" s="24" t="str">
        <f>IFERROR(VLOOKUP(C31,'ข้อมูลใน regis สัตววิทยา'!$A$2:$G$80,7,FALSE)," ")</f>
        <v xml:space="preserve"> </v>
      </c>
      <c r="J31" s="24" t="str">
        <f>IFERROR(VLOOKUP(C31,'ข้อมูลใน regis สัตววิทยา'!$A$2:$G$80,4,FALSE),"  ")</f>
        <v xml:space="preserve">  </v>
      </c>
      <c r="K31" s="24" t="str">
        <f t="shared" si="15"/>
        <v>ไม่ศึกษา</v>
      </c>
      <c r="L31" s="24" t="str">
        <f t="shared" si="13"/>
        <v xml:space="preserve">  </v>
      </c>
      <c r="M31" s="24"/>
    </row>
    <row r="32" spans="1:14" x14ac:dyDescent="0.5">
      <c r="A32" s="26"/>
      <c r="B32" s="27"/>
      <c r="C32" s="65"/>
      <c r="D32" s="29"/>
      <c r="E32" s="30" t="str">
        <f>IFERROR(VLOOKUP(C32,'ข้อมูลใน regis สัตววิทยา'!$A$2:$G$80,3,FALSE)," ")</f>
        <v xml:space="preserve"> </v>
      </c>
      <c r="F32" s="31" t="str">
        <f>IFERROR(VLOOKUP(C32,'ข้อมูลใน regis สัตววิทยา'!$A$2:$G$80,5,FALSE)," ")</f>
        <v xml:space="preserve"> </v>
      </c>
      <c r="G32" s="24">
        <f t="shared" si="14"/>
        <v>0</v>
      </c>
      <c r="H32" s="24" t="str">
        <f>IFERROR(VLOOKUP(C32,'ข้อมูลใน regis สัตววิทยา'!$A$2:$G$80,6,FALSE)," ")</f>
        <v xml:space="preserve"> </v>
      </c>
      <c r="I32" s="24" t="str">
        <f>IFERROR(VLOOKUP(C32,'ข้อมูลใน regis สัตววิทยา'!$A$2:$G$80,7,FALSE)," ")</f>
        <v xml:space="preserve"> </v>
      </c>
      <c r="J32" s="24" t="str">
        <f>IFERROR(VLOOKUP(C32,'ข้อมูลใน regis สัตววิทยา'!$A$2:$G$80,4,FALSE),"  ")</f>
        <v xml:space="preserve">  </v>
      </c>
      <c r="K32" s="24" t="str">
        <f t="shared" si="15"/>
        <v>ไม่ศึกษา</v>
      </c>
      <c r="L32" s="24" t="str">
        <f t="shared" si="13"/>
        <v xml:space="preserve">  </v>
      </c>
      <c r="M32" s="24"/>
    </row>
    <row r="33" spans="1:14" x14ac:dyDescent="0.5">
      <c r="A33" s="26"/>
      <c r="B33" s="27"/>
      <c r="C33" s="65"/>
      <c r="D33" s="29"/>
      <c r="E33" s="30" t="str">
        <f>IFERROR(VLOOKUP(C33,'ข้อมูลใน regis สัตววิทยา'!$A$2:$G$80,3,FALSE)," ")</f>
        <v xml:space="preserve"> </v>
      </c>
      <c r="F33" s="31" t="str">
        <f>IFERROR(VLOOKUP(C33,'ข้อมูลใน regis สัตววิทยา'!$A$2:$G$80,5,FALSE)," ")</f>
        <v xml:space="preserve"> </v>
      </c>
      <c r="G33" s="24">
        <f t="shared" si="14"/>
        <v>0</v>
      </c>
      <c r="H33" s="24" t="str">
        <f>IFERROR(VLOOKUP(C33,'ข้อมูลใน regis สัตววิทยา'!$A$2:$G$80,6,FALSE)," ")</f>
        <v xml:space="preserve"> </v>
      </c>
      <c r="I33" s="24" t="str">
        <f>IFERROR(VLOOKUP(C33,'ข้อมูลใน regis สัตววิทยา'!$A$2:$G$80,7,FALSE)," ")</f>
        <v xml:space="preserve"> </v>
      </c>
      <c r="J33" s="24" t="str">
        <f>IFERROR(VLOOKUP(C33,'ข้อมูลใน regis สัตววิทยา'!$A$2:$G$80,4,FALSE),"  ")</f>
        <v xml:space="preserve">  </v>
      </c>
      <c r="K33" s="24" t="str">
        <f t="shared" si="15"/>
        <v>ไม่ศึกษา</v>
      </c>
      <c r="L33" s="24" t="str">
        <f t="shared" si="13"/>
        <v xml:space="preserve">  </v>
      </c>
      <c r="M33" s="24"/>
    </row>
    <row r="34" spans="1:14" ht="18.75" customHeight="1" x14ac:dyDescent="0.5">
      <c r="A34" s="26"/>
      <c r="B34" s="27"/>
      <c r="C34" s="28"/>
      <c r="D34" s="29" t="s">
        <v>41</v>
      </c>
      <c r="E34" s="30" t="str">
        <f>D34</f>
        <v xml:space="preserve">วิชาสารสนเทศ/คอมพิวเตอร์ </v>
      </c>
      <c r="F34" s="24" t="s">
        <v>140</v>
      </c>
      <c r="G34" s="24"/>
      <c r="H34" s="24"/>
      <c r="I34" s="24"/>
      <c r="J34" s="24"/>
      <c r="K34" s="24"/>
      <c r="L34" s="24"/>
      <c r="M34" s="24"/>
    </row>
    <row r="35" spans="1:14" x14ac:dyDescent="0.5">
      <c r="A35" s="26"/>
      <c r="B35" s="27"/>
      <c r="C35" s="65"/>
      <c r="D35" s="29"/>
      <c r="E35" s="30" t="str">
        <f>IFERROR(VLOOKUP(C35,'ข้อมูลใน regis สัตววิทยา'!$A$2:$G$80,3,FALSE)," ")</f>
        <v xml:space="preserve"> </v>
      </c>
      <c r="F35" s="31" t="str">
        <f>IFERROR(VLOOKUP(C35,'ข้อมูลใน regis สัตววิทยา'!$A$2:$G$80,5,FALSE)," ")</f>
        <v xml:space="preserve"> </v>
      </c>
      <c r="G35" s="24">
        <f t="shared" ref="G35:G36" si="16">IF(K35&lt;&gt;"ไม่ศึกษา",LEFT(F35,1),0)</f>
        <v>0</v>
      </c>
      <c r="H35" s="24" t="str">
        <f>IFERROR(VLOOKUP(C35,'ข้อมูลใน regis สัตววิทยา'!$A$2:$G$80,6,FALSE)," ")</f>
        <v xml:space="preserve"> </v>
      </c>
      <c r="I35" s="24" t="str">
        <f>IFERROR(VLOOKUP(C35,'ข้อมูลใน regis สัตววิทยา'!$A$2:$G$80,7,FALSE)," ")</f>
        <v xml:space="preserve"> </v>
      </c>
      <c r="J35" s="24" t="str">
        <f>IFERROR(VLOOKUP(C35,'ข้อมูลใน regis สัตววิทยา'!$A$2:$G$80,4,FALSE),"  ")</f>
        <v xml:space="preserve">  </v>
      </c>
      <c r="K35" s="24" t="str">
        <f t="shared" ref="K35:K36" si="17">IFERROR(IF(J35="A",4,IF(J35="B+",3.5,IF(J35="B",3,IF(J35="C+",2.5,IF(J35="C",2,IF(J35="D+",1.5,IF(J35="D",1,IF(J35="F",0,IF(J35="N","กำลังศึกษา",IF(J35="P","ผ่าน","ไม่ศึกษา")))))))))),"  ")</f>
        <v>ไม่ศึกษา</v>
      </c>
      <c r="L35" s="24" t="str">
        <f t="shared" ref="L35:L36" si="18">IF(K35="ผ่าน","  ",IF(K35="ไม่ศึกษา","  ",IF(K35="กำลังศึกษา"," ",K35*G35)))</f>
        <v xml:space="preserve">  </v>
      </c>
      <c r="M35" s="24"/>
    </row>
    <row r="36" spans="1:14" x14ac:dyDescent="0.5">
      <c r="A36" s="26"/>
      <c r="B36" s="27"/>
      <c r="C36" s="65"/>
      <c r="D36" s="29"/>
      <c r="E36" s="30" t="str">
        <f>IFERROR(VLOOKUP(C36,'ข้อมูลใน regis สัตววิทยา'!$A$2:$G$80,3,FALSE)," ")</f>
        <v xml:space="preserve"> </v>
      </c>
      <c r="F36" s="31" t="str">
        <f>IFERROR(VLOOKUP(C36,'ข้อมูลใน regis สัตววิทยา'!$A$2:$G$80,5,FALSE)," ")</f>
        <v xml:space="preserve"> </v>
      </c>
      <c r="G36" s="24">
        <f t="shared" si="16"/>
        <v>0</v>
      </c>
      <c r="H36" s="24" t="str">
        <f>IFERROR(VLOOKUP(C36,'ข้อมูลใน regis สัตววิทยา'!$A$2:$G$80,6,FALSE)," ")</f>
        <v xml:space="preserve"> </v>
      </c>
      <c r="I36" s="24" t="str">
        <f>IFERROR(VLOOKUP(C36,'ข้อมูลใน regis สัตววิทยา'!$A$2:$G$80,7,FALSE)," ")</f>
        <v xml:space="preserve"> </v>
      </c>
      <c r="J36" s="24" t="str">
        <f>IFERROR(VLOOKUP(C36,'ข้อมูลใน regis สัตววิทยา'!$A$2:$G$80,4,FALSE),"  ")</f>
        <v xml:space="preserve">  </v>
      </c>
      <c r="K36" s="24" t="str">
        <f t="shared" si="17"/>
        <v>ไม่ศึกษา</v>
      </c>
      <c r="L36" s="24" t="str">
        <f t="shared" si="18"/>
        <v xml:space="preserve">  </v>
      </c>
      <c r="M36" s="24"/>
    </row>
    <row r="37" spans="1:14" x14ac:dyDescent="0.5">
      <c r="A37" s="26"/>
      <c r="B37" s="27" t="s">
        <v>255</v>
      </c>
      <c r="C37" s="28"/>
      <c r="D37" s="29"/>
      <c r="E37" s="30"/>
      <c r="F37" s="24"/>
      <c r="G37" s="24">
        <f>SUM(G39+G40+G41+G42)</f>
        <v>0</v>
      </c>
      <c r="H37" s="24"/>
      <c r="I37" s="24"/>
      <c r="J37" s="24"/>
      <c r="K37" s="24"/>
      <c r="L37" s="24"/>
      <c r="M37" s="24" t="str">
        <f>IF((G37-N37)&gt;=0,"ครบ","ไม่ครบ")</f>
        <v>ไม่ครบ</v>
      </c>
      <c r="N37" s="9">
        <v>5</v>
      </c>
    </row>
    <row r="38" spans="1:14" x14ac:dyDescent="0.5">
      <c r="A38" s="26"/>
      <c r="B38" s="27"/>
      <c r="C38" s="28" t="s">
        <v>46</v>
      </c>
      <c r="D38" s="29"/>
      <c r="E38" s="30"/>
      <c r="F38" s="24"/>
      <c r="G38" s="24"/>
      <c r="H38" s="24"/>
      <c r="I38" s="24"/>
      <c r="J38" s="24"/>
      <c r="K38" s="24"/>
      <c r="L38" s="24"/>
      <c r="M38" s="24"/>
    </row>
    <row r="39" spans="1:14" ht="20.25" customHeight="1" x14ac:dyDescent="0.5">
      <c r="A39" s="26"/>
      <c r="B39" s="27"/>
      <c r="C39" s="65"/>
      <c r="D39" s="29"/>
      <c r="E39" s="30" t="str">
        <f>IFERROR(VLOOKUP(C39,'ข้อมูลใน regis สัตววิทยา'!$A$2:$G$80,3,FALSE)," ")</f>
        <v xml:space="preserve"> </v>
      </c>
      <c r="F39" s="31" t="str">
        <f>IFERROR(VLOOKUP(C39,'ข้อมูลใน regis สัตววิทยา'!$A$2:$G$80,5,FALSE)," ")</f>
        <v xml:space="preserve"> </v>
      </c>
      <c r="G39" s="24">
        <f t="shared" ref="G39:G42" si="19">IF(K39&lt;&gt;"ไม่ศึกษา",LEFT(F39,1),0)</f>
        <v>0</v>
      </c>
      <c r="H39" s="24" t="str">
        <f>IFERROR(VLOOKUP(C39,'ข้อมูลใน regis สัตววิทยา'!$A$2:$G$80,6,FALSE)," ")</f>
        <v xml:space="preserve"> </v>
      </c>
      <c r="I39" s="24" t="str">
        <f>IFERROR(VLOOKUP(C39,'ข้อมูลใน regis สัตววิทยา'!$A$2:$G$80,7,FALSE)," ")</f>
        <v xml:space="preserve"> </v>
      </c>
      <c r="J39" s="24" t="str">
        <f>IFERROR(VLOOKUP(C39,'ข้อมูลใน regis สัตววิทยา'!$A$2:$G$80,4,FALSE),"  ")</f>
        <v xml:space="preserve">  </v>
      </c>
      <c r="K39" s="24" t="str">
        <f t="shared" ref="K39:K42" si="20">IFERROR(IF(J39="A",4,IF(J39="B+",3.5,IF(J39="B",3,IF(J39="C+",2.5,IF(J39="C",2,IF(J39="D+",1.5,IF(J39="D",1,IF(J39="F",0,IF(J39="N","กำลังศึกษา",IF(J39="P","ผ่าน","ไม่ศึกษา")))))))))),"  ")</f>
        <v>ไม่ศึกษา</v>
      </c>
      <c r="L39" s="24" t="str">
        <f t="shared" ref="L39:L42" si="21">IF(K39="ผ่าน","  ",IF(K39="ไม่ศึกษา","  ",IF(K39="กำลังศึกษา"," ",K39*G39)))</f>
        <v xml:space="preserve">  </v>
      </c>
      <c r="M39" s="24"/>
    </row>
    <row r="40" spans="1:14" x14ac:dyDescent="0.5">
      <c r="A40" s="26"/>
      <c r="B40" s="27"/>
      <c r="C40" s="65"/>
      <c r="D40" s="29"/>
      <c r="E40" s="30" t="str">
        <f>IFERROR(VLOOKUP(C40,'ข้อมูลใน regis สัตววิทยา'!$A$2:$G$80,3,FALSE)," ")</f>
        <v xml:space="preserve"> </v>
      </c>
      <c r="F40" s="31" t="str">
        <f>IFERROR(VLOOKUP(C40,'ข้อมูลใน regis สัตววิทยา'!$A$2:$G$80,5,FALSE)," ")</f>
        <v xml:space="preserve"> </v>
      </c>
      <c r="G40" s="24">
        <f t="shared" si="19"/>
        <v>0</v>
      </c>
      <c r="H40" s="24" t="str">
        <f>IFERROR(VLOOKUP(C40,'ข้อมูลใน regis สัตววิทยา'!$A$2:$G$80,6,FALSE)," ")</f>
        <v xml:space="preserve"> </v>
      </c>
      <c r="I40" s="24" t="str">
        <f>IFERROR(VLOOKUP(C40,'ข้อมูลใน regis สัตววิทยา'!$A$2:$G$80,7,FALSE)," ")</f>
        <v xml:space="preserve"> </v>
      </c>
      <c r="J40" s="24" t="str">
        <f>IFERROR(VLOOKUP(C40,'ข้อมูลใน regis สัตววิทยา'!$A$2:$G$80,4,FALSE),"  ")</f>
        <v xml:space="preserve">  </v>
      </c>
      <c r="K40" s="24" t="str">
        <f t="shared" si="20"/>
        <v>ไม่ศึกษา</v>
      </c>
      <c r="L40" s="24" t="str">
        <f t="shared" si="21"/>
        <v xml:space="preserve">  </v>
      </c>
      <c r="M40" s="24"/>
    </row>
    <row r="41" spans="1:14" x14ac:dyDescent="0.5">
      <c r="A41" s="26"/>
      <c r="B41" s="27"/>
      <c r="C41" s="65"/>
      <c r="D41" s="29"/>
      <c r="E41" s="30" t="str">
        <f>IFERROR(VLOOKUP(C41,'ข้อมูลใน regis สัตววิทยา'!$A$2:$G$80,3,FALSE)," ")</f>
        <v xml:space="preserve"> </v>
      </c>
      <c r="F41" s="31" t="str">
        <f>IFERROR(VLOOKUP(C41,'ข้อมูลใน regis สัตววิทยา'!$A$2:$G$80,5,FALSE)," ")</f>
        <v xml:space="preserve"> </v>
      </c>
      <c r="G41" s="24">
        <f t="shared" si="19"/>
        <v>0</v>
      </c>
      <c r="H41" s="24" t="str">
        <f>IFERROR(VLOOKUP(C41,'ข้อมูลใน regis สัตววิทยา'!$A$2:$G$80,6,FALSE)," ")</f>
        <v xml:space="preserve"> </v>
      </c>
      <c r="I41" s="24" t="str">
        <f>IFERROR(VLOOKUP(C41,'ข้อมูลใน regis สัตววิทยา'!$A$2:$G$80,7,FALSE)," ")</f>
        <v xml:space="preserve"> </v>
      </c>
      <c r="J41" s="24" t="str">
        <f>IFERROR(VLOOKUP(C41,'ข้อมูลใน regis สัตววิทยา'!$A$2:$G$80,4,FALSE),"  ")</f>
        <v xml:space="preserve">  </v>
      </c>
      <c r="K41" s="24" t="str">
        <f t="shared" si="20"/>
        <v>ไม่ศึกษา</v>
      </c>
      <c r="L41" s="24" t="str">
        <f t="shared" si="21"/>
        <v xml:space="preserve">  </v>
      </c>
      <c r="M41" s="24"/>
    </row>
    <row r="42" spans="1:14" x14ac:dyDescent="0.5">
      <c r="A42" s="26"/>
      <c r="B42" s="27"/>
      <c r="C42" s="65"/>
      <c r="D42" s="29"/>
      <c r="E42" s="30" t="str">
        <f>IFERROR(VLOOKUP(C42,'ข้อมูลใน regis สัตววิทยา'!$A$2:$G$80,3,FALSE)," ")</f>
        <v xml:space="preserve"> </v>
      </c>
      <c r="F42" s="31" t="str">
        <f>IFERROR(VLOOKUP(C42,'ข้อมูลใน regis สัตววิทยา'!$A$2:$G$80,5,FALSE)," ")</f>
        <v xml:space="preserve"> </v>
      </c>
      <c r="G42" s="24">
        <f t="shared" si="19"/>
        <v>0</v>
      </c>
      <c r="H42" s="24" t="str">
        <f>IFERROR(VLOOKUP(C42,'ข้อมูลใน regis สัตววิทยา'!$A$2:$G$80,6,FALSE)," ")</f>
        <v xml:space="preserve"> </v>
      </c>
      <c r="I42" s="24" t="str">
        <f>IFERROR(VLOOKUP(C42,'ข้อมูลใน regis สัตววิทยา'!$A$2:$G$80,7,FALSE)," ")</f>
        <v xml:space="preserve"> </v>
      </c>
      <c r="J42" s="24" t="str">
        <f>IFERROR(VLOOKUP(C42,'ข้อมูลใน regis สัตววิทยา'!$A$2:$G$80,4,FALSE),"  ")</f>
        <v xml:space="preserve">  </v>
      </c>
      <c r="K42" s="24" t="str">
        <f t="shared" si="20"/>
        <v>ไม่ศึกษา</v>
      </c>
      <c r="L42" s="24" t="str">
        <f t="shared" si="21"/>
        <v xml:space="preserve">  </v>
      </c>
      <c r="M42" s="24"/>
    </row>
    <row r="43" spans="1:14" ht="20.25" customHeight="1" x14ac:dyDescent="0.5">
      <c r="A43" s="26" t="s">
        <v>730</v>
      </c>
      <c r="B43" s="27"/>
      <c r="C43" s="28"/>
      <c r="D43" s="29"/>
      <c r="E43" s="30"/>
      <c r="F43" s="24">
        <f>G43</f>
        <v>0</v>
      </c>
      <c r="G43" s="24">
        <f>G44+G55+G75</f>
        <v>0</v>
      </c>
      <c r="H43" s="24"/>
      <c r="I43" s="24"/>
      <c r="J43" s="24"/>
      <c r="K43" s="24"/>
      <c r="L43" s="24"/>
      <c r="M43" s="24" t="str">
        <f>IF(AND(M44="ครบ",M55="ครบ",M75="ครบ"),"ครบ","ไม่ครบ")</f>
        <v>ไม่ครบ</v>
      </c>
    </row>
    <row r="44" spans="1:14" ht="20.25" customHeight="1" x14ac:dyDescent="0.5">
      <c r="A44" s="26"/>
      <c r="B44" s="27" t="s">
        <v>256</v>
      </c>
      <c r="C44" s="28"/>
      <c r="D44" s="29"/>
      <c r="E44" s="30"/>
      <c r="F44" s="24"/>
      <c r="G44" s="24">
        <f>SUM(G45+G46+G47+G48+G49+G50+G51+G52+G53+G54)</f>
        <v>0</v>
      </c>
      <c r="H44" s="24"/>
      <c r="I44" s="24"/>
      <c r="J44" s="24"/>
      <c r="K44" s="24"/>
      <c r="L44" s="24"/>
      <c r="M44" s="24" t="str">
        <f>IF((G44-N44)&gt;=0,"ครบ","ไม่ครบ")</f>
        <v>ไม่ครบ</v>
      </c>
      <c r="N44" s="9">
        <v>25</v>
      </c>
    </row>
    <row r="45" spans="1:14" ht="20.25" customHeight="1" x14ac:dyDescent="0.5">
      <c r="A45" s="26"/>
      <c r="B45" s="27"/>
      <c r="C45" s="28" t="s">
        <v>261</v>
      </c>
      <c r="D45" s="29" t="s">
        <v>53</v>
      </c>
      <c r="E45" s="30" t="s">
        <v>384</v>
      </c>
      <c r="F45" s="24" t="s">
        <v>134</v>
      </c>
      <c r="G45" s="24">
        <f t="shared" ref="G45:G54" si="22">IF(K45&lt;&gt;"ไม่ศึกษา",LEFT(F45,1),0)</f>
        <v>0</v>
      </c>
      <c r="H45" s="24" t="str">
        <f>IFERROR(VLOOKUP(C45,'ข้อมูลใน regis สัตววิทยา'!$A$2:$G$77,6,FALSE)," ")</f>
        <v xml:space="preserve"> </v>
      </c>
      <c r="I45" s="24" t="str">
        <f>IFERROR(VLOOKUP(C45,'ข้อมูลใน regis สัตววิทยา'!$A$2:$G$77,7,FALSE)," ")</f>
        <v xml:space="preserve"> </v>
      </c>
      <c r="J45" s="24" t="str">
        <f>IFERROR(VLOOKUP(C45,'ข้อมูลใน regis สัตววิทยา'!$A$2:$G$77,4,FALSE),"  ")</f>
        <v xml:space="preserve">  </v>
      </c>
      <c r="K45" s="24" t="str">
        <f t="shared" ref="K45:K102" si="23">IFERROR(IF(J45="A",4,IF(J45="B+",3.5,IF(J45="B",3,IF(J45="C+",2.5,IF(J45="C",2,IF(J45="D+",1.5,IF(J45="D",1,IF(J45="F",0,IF(J45="N","กำลังศึกษา","ไม่ศึกษา"))))))))),"  ")</f>
        <v>ไม่ศึกษา</v>
      </c>
      <c r="L45" s="24" t="str">
        <f t="shared" ref="L45:L54" si="24">IF(K45="ผ่าน","  ",IF(K45="ไม่ศึกษา","  ",IF(K45="กำลังศึกษา"," ",K45*G45)))</f>
        <v xml:space="preserve">  </v>
      </c>
      <c r="M45" s="24"/>
    </row>
    <row r="46" spans="1:14" ht="20.25" customHeight="1" x14ac:dyDescent="0.5">
      <c r="A46" s="26"/>
      <c r="B46" s="27"/>
      <c r="C46" s="28" t="s">
        <v>262</v>
      </c>
      <c r="D46" s="29" t="s">
        <v>55</v>
      </c>
      <c r="E46" s="30" t="s">
        <v>385</v>
      </c>
      <c r="F46" s="24" t="s">
        <v>133</v>
      </c>
      <c r="G46" s="24">
        <f t="shared" si="22"/>
        <v>0</v>
      </c>
      <c r="H46" s="24" t="str">
        <f>IFERROR(VLOOKUP(C46,'ข้อมูลใน regis สัตววิทยา'!$A$2:$G$77,6,FALSE)," ")</f>
        <v xml:space="preserve"> </v>
      </c>
      <c r="I46" s="24" t="str">
        <f>IFERROR(VLOOKUP(C46,'ข้อมูลใน regis สัตววิทยา'!$A$2:$G$77,7,FALSE)," ")</f>
        <v xml:space="preserve"> </v>
      </c>
      <c r="J46" s="24" t="str">
        <f>IFERROR(VLOOKUP(C46,'ข้อมูลใน regis สัตววิทยา'!$A$2:$G$77,4,FALSE),"  ")</f>
        <v xml:space="preserve">  </v>
      </c>
      <c r="K46" s="24" t="str">
        <f t="shared" si="23"/>
        <v>ไม่ศึกษา</v>
      </c>
      <c r="L46" s="24" t="str">
        <f t="shared" si="24"/>
        <v xml:space="preserve">  </v>
      </c>
      <c r="M46" s="24"/>
    </row>
    <row r="47" spans="1:14" ht="20.25" customHeight="1" x14ac:dyDescent="0.5">
      <c r="A47" s="26"/>
      <c r="B47" s="27"/>
      <c r="C47" s="28" t="s">
        <v>263</v>
      </c>
      <c r="D47" s="29" t="s">
        <v>57</v>
      </c>
      <c r="E47" s="30" t="s">
        <v>382</v>
      </c>
      <c r="F47" s="24" t="s">
        <v>115</v>
      </c>
      <c r="G47" s="24">
        <f t="shared" si="22"/>
        <v>0</v>
      </c>
      <c r="H47" s="24" t="str">
        <f>IFERROR(VLOOKUP(C47,'ข้อมูลใน regis สัตววิทยา'!$A$2:$G$77,6,FALSE)," ")</f>
        <v xml:space="preserve"> </v>
      </c>
      <c r="I47" s="24" t="str">
        <f>IFERROR(VLOOKUP(C47,'ข้อมูลใน regis สัตววิทยา'!$A$2:$G$77,7,FALSE)," ")</f>
        <v xml:space="preserve"> </v>
      </c>
      <c r="J47" s="24" t="str">
        <f>IFERROR(VLOOKUP(C47,'ข้อมูลใน regis สัตววิทยา'!$A$2:$G$77,4,FALSE),"  ")</f>
        <v xml:space="preserve">  </v>
      </c>
      <c r="K47" s="24" t="str">
        <f t="shared" si="23"/>
        <v>ไม่ศึกษา</v>
      </c>
      <c r="L47" s="24" t="str">
        <f t="shared" si="24"/>
        <v xml:space="preserve">  </v>
      </c>
      <c r="M47" s="24"/>
    </row>
    <row r="48" spans="1:14" ht="20.25" customHeight="1" x14ac:dyDescent="0.5">
      <c r="A48" s="26"/>
      <c r="B48" s="27"/>
      <c r="C48" s="28" t="s">
        <v>734</v>
      </c>
      <c r="D48" s="29" t="s">
        <v>59</v>
      </c>
      <c r="E48" s="30" t="s">
        <v>737</v>
      </c>
      <c r="F48" s="24" t="s">
        <v>133</v>
      </c>
      <c r="G48" s="24">
        <f t="shared" si="22"/>
        <v>0</v>
      </c>
      <c r="H48" s="24" t="str">
        <f>IFERROR(VLOOKUP(C48,'ข้อมูลใน regis สัตววิทยา'!$A$2:$G$77,6,FALSE)," ")</f>
        <v xml:space="preserve"> </v>
      </c>
      <c r="I48" s="24" t="str">
        <f>IFERROR(VLOOKUP(C48,'ข้อมูลใน regis สัตววิทยา'!$A$2:$G$77,7,FALSE)," ")</f>
        <v xml:space="preserve"> </v>
      </c>
      <c r="J48" s="24" t="str">
        <f>IFERROR(VLOOKUP(C48,'ข้อมูลใน regis สัตววิทยา'!$A$2:$G$77,4,FALSE),"  ")</f>
        <v xml:space="preserve">  </v>
      </c>
      <c r="K48" s="24" t="str">
        <f t="shared" si="23"/>
        <v>ไม่ศึกษา</v>
      </c>
      <c r="L48" s="24" t="str">
        <f t="shared" si="24"/>
        <v xml:space="preserve">  </v>
      </c>
      <c r="M48" s="24"/>
    </row>
    <row r="49" spans="1:14" ht="20.25" customHeight="1" x14ac:dyDescent="0.5">
      <c r="A49" s="26"/>
      <c r="B49" s="27"/>
      <c r="C49" s="28" t="s">
        <v>735</v>
      </c>
      <c r="D49" s="29" t="s">
        <v>61</v>
      </c>
      <c r="E49" s="30" t="s">
        <v>736</v>
      </c>
      <c r="F49" s="24" t="s">
        <v>115</v>
      </c>
      <c r="G49" s="24">
        <f t="shared" si="22"/>
        <v>0</v>
      </c>
      <c r="H49" s="24" t="str">
        <f>IFERROR(VLOOKUP(C49,'ข้อมูลใน regis สัตววิทยา'!$A$2:$G$77,6,FALSE)," ")</f>
        <v xml:space="preserve"> </v>
      </c>
      <c r="I49" s="24" t="str">
        <f>IFERROR(VLOOKUP(C49,'ข้อมูลใน regis สัตววิทยา'!$A$2:$G$77,7,FALSE)," ")</f>
        <v xml:space="preserve"> </v>
      </c>
      <c r="J49" s="24" t="str">
        <f>IFERROR(VLOOKUP(C49,'ข้อมูลใน regis สัตววิทยา'!$A$2:$G$77,4,FALSE),"  ")</f>
        <v xml:space="preserve">  </v>
      </c>
      <c r="K49" s="24" t="str">
        <f t="shared" si="23"/>
        <v>ไม่ศึกษา</v>
      </c>
      <c r="L49" s="24" t="str">
        <f t="shared" si="24"/>
        <v xml:space="preserve">  </v>
      </c>
      <c r="M49" s="24"/>
    </row>
    <row r="50" spans="1:14" ht="20.25" customHeight="1" x14ac:dyDescent="0.5">
      <c r="A50" s="26"/>
      <c r="B50" s="27"/>
      <c r="C50" s="28" t="s">
        <v>275</v>
      </c>
      <c r="D50" s="29" t="s">
        <v>96</v>
      </c>
      <c r="E50" s="30" t="s">
        <v>389</v>
      </c>
      <c r="F50" s="24" t="s">
        <v>115</v>
      </c>
      <c r="G50" s="24">
        <f t="shared" si="22"/>
        <v>0</v>
      </c>
      <c r="H50" s="24" t="str">
        <f>IFERROR(VLOOKUP(C50,'ข้อมูลใน regis สัตววิทยา'!$A$2:$G$77,6,FALSE)," ")</f>
        <v xml:space="preserve"> </v>
      </c>
      <c r="I50" s="24" t="str">
        <f>IFERROR(VLOOKUP(C50,'ข้อมูลใน regis สัตววิทยา'!$A$2:$G$77,7,FALSE)," ")</f>
        <v xml:space="preserve"> </v>
      </c>
      <c r="J50" s="24" t="str">
        <f>IFERROR(VLOOKUP(C50,'ข้อมูลใน regis สัตววิทยา'!$A$2:$G$77,4,FALSE),"  ")</f>
        <v xml:space="preserve">  </v>
      </c>
      <c r="K50" s="24" t="str">
        <f t="shared" si="23"/>
        <v>ไม่ศึกษา</v>
      </c>
      <c r="L50" s="24" t="str">
        <f t="shared" si="24"/>
        <v xml:space="preserve">  </v>
      </c>
      <c r="M50" s="24"/>
    </row>
    <row r="51" spans="1:14" ht="20.25" customHeight="1" x14ac:dyDescent="0.5">
      <c r="A51" s="26"/>
      <c r="B51" s="27"/>
      <c r="C51" s="28" t="s">
        <v>276</v>
      </c>
      <c r="D51" s="29" t="s">
        <v>98</v>
      </c>
      <c r="E51" s="30" t="s">
        <v>390</v>
      </c>
      <c r="F51" s="24" t="s">
        <v>132</v>
      </c>
      <c r="G51" s="24">
        <f t="shared" si="22"/>
        <v>0</v>
      </c>
      <c r="H51" s="24" t="str">
        <f>IFERROR(VLOOKUP(C51,'ข้อมูลใน regis สัตววิทยา'!$A$2:$G$77,6,FALSE)," ")</f>
        <v xml:space="preserve"> </v>
      </c>
      <c r="I51" s="24" t="str">
        <f>IFERROR(VLOOKUP(C51,'ข้อมูลใน regis สัตววิทยา'!$A$2:$G$77,7,FALSE)," ")</f>
        <v xml:space="preserve"> </v>
      </c>
      <c r="J51" s="24" t="str">
        <f>IFERROR(VLOOKUP(C51,'ข้อมูลใน regis สัตววิทยา'!$A$2:$G$77,4,FALSE),"  ")</f>
        <v xml:space="preserve">  </v>
      </c>
      <c r="K51" s="24" t="str">
        <f t="shared" si="23"/>
        <v>ไม่ศึกษา</v>
      </c>
      <c r="L51" s="24" t="str">
        <f t="shared" si="24"/>
        <v xml:space="preserve">  </v>
      </c>
      <c r="M51" s="24"/>
    </row>
    <row r="52" spans="1:14" ht="20.25" customHeight="1" x14ac:dyDescent="0.5">
      <c r="A52" s="26"/>
      <c r="B52" s="27"/>
      <c r="C52" s="28" t="s">
        <v>264</v>
      </c>
      <c r="D52" s="29" t="s">
        <v>67</v>
      </c>
      <c r="E52" s="30" t="s">
        <v>383</v>
      </c>
      <c r="F52" s="24" t="s">
        <v>115</v>
      </c>
      <c r="G52" s="24">
        <f t="shared" si="22"/>
        <v>0</v>
      </c>
      <c r="H52" s="24" t="str">
        <f>IFERROR(VLOOKUP(C52,'ข้อมูลใน regis สัตววิทยา'!$A$2:$G$77,6,FALSE)," ")</f>
        <v xml:space="preserve"> </v>
      </c>
      <c r="I52" s="24" t="str">
        <f>IFERROR(VLOOKUP(C52,'ข้อมูลใน regis สัตววิทยา'!$A$2:$G$77,7,FALSE)," ")</f>
        <v xml:space="preserve"> </v>
      </c>
      <c r="J52" s="24" t="str">
        <f>IFERROR(VLOOKUP(C52,'ข้อมูลใน regis สัตววิทยา'!$A$2:$G$77,4,FALSE),"  ")</f>
        <v xml:space="preserve">  </v>
      </c>
      <c r="K52" s="24" t="str">
        <f t="shared" si="23"/>
        <v>ไม่ศึกษา</v>
      </c>
      <c r="L52" s="24" t="str">
        <f t="shared" si="24"/>
        <v xml:space="preserve">  </v>
      </c>
      <c r="M52" s="24"/>
    </row>
    <row r="53" spans="1:14" ht="20.25" customHeight="1" x14ac:dyDescent="0.5">
      <c r="A53" s="26"/>
      <c r="B53" s="27"/>
      <c r="C53" s="28" t="s">
        <v>265</v>
      </c>
      <c r="D53" s="29" t="s">
        <v>69</v>
      </c>
      <c r="E53" s="30" t="s">
        <v>412</v>
      </c>
      <c r="F53" s="24" t="s">
        <v>133</v>
      </c>
      <c r="G53" s="24">
        <f t="shared" si="22"/>
        <v>0</v>
      </c>
      <c r="H53" s="24" t="str">
        <f>IFERROR(VLOOKUP(C53,'ข้อมูลใน regis สัตววิทยา'!$A$2:$G$77,6,FALSE)," ")</f>
        <v xml:space="preserve"> </v>
      </c>
      <c r="I53" s="24" t="str">
        <f>IFERROR(VLOOKUP(C53,'ข้อมูลใน regis สัตววิทยา'!$A$2:$G$77,7,FALSE)," ")</f>
        <v xml:space="preserve"> </v>
      </c>
      <c r="J53" s="24" t="str">
        <f>IFERROR(VLOOKUP(C53,'ข้อมูลใน regis สัตววิทยา'!$A$2:$G$77,4,FALSE),"  ")</f>
        <v xml:space="preserve">  </v>
      </c>
      <c r="K53" s="24" t="str">
        <f t="shared" si="23"/>
        <v>ไม่ศึกษา</v>
      </c>
      <c r="L53" s="24" t="str">
        <f t="shared" si="24"/>
        <v xml:space="preserve">  </v>
      </c>
      <c r="M53" s="24"/>
    </row>
    <row r="54" spans="1:14" ht="20.25" customHeight="1" x14ac:dyDescent="0.5">
      <c r="A54" s="26"/>
      <c r="B54" s="27"/>
      <c r="C54" s="28" t="s">
        <v>266</v>
      </c>
      <c r="D54" s="29" t="s">
        <v>71</v>
      </c>
      <c r="E54" s="30" t="s">
        <v>400</v>
      </c>
      <c r="F54" s="24" t="s">
        <v>134</v>
      </c>
      <c r="G54" s="24">
        <f t="shared" si="22"/>
        <v>0</v>
      </c>
      <c r="H54" s="24" t="str">
        <f>IFERROR(VLOOKUP(C54,'ข้อมูลใน regis สัตววิทยา'!$A$2:$G$77,6,FALSE)," ")</f>
        <v xml:space="preserve"> </v>
      </c>
      <c r="I54" s="24" t="str">
        <f>IFERROR(VLOOKUP(C54,'ข้อมูลใน regis สัตววิทยา'!$A$2:$G$77,7,FALSE)," ")</f>
        <v xml:space="preserve"> </v>
      </c>
      <c r="J54" s="24" t="str">
        <f>IFERROR(VLOOKUP(C54,'ข้อมูลใน regis สัตววิทยา'!$A$2:$G$77,4,FALSE),"  ")</f>
        <v xml:space="preserve">  </v>
      </c>
      <c r="K54" s="24" t="str">
        <f t="shared" si="23"/>
        <v>ไม่ศึกษา</v>
      </c>
      <c r="L54" s="24" t="str">
        <f t="shared" si="24"/>
        <v xml:space="preserve">  </v>
      </c>
      <c r="M54" s="24"/>
    </row>
    <row r="55" spans="1:14" ht="20.25" customHeight="1" x14ac:dyDescent="0.5">
      <c r="A55" s="26"/>
      <c r="B55" s="34" t="s">
        <v>747</v>
      </c>
      <c r="C55" s="28"/>
      <c r="D55" s="29"/>
      <c r="E55" s="30"/>
      <c r="F55" s="24"/>
      <c r="G55" s="24">
        <f>SUM(G56+G57+G58+G59+G60+G61+G62+G63+G64+G65+G66+G67+G68+G69+G70+G71+G72+G73+G74)</f>
        <v>0</v>
      </c>
      <c r="H55" s="24"/>
      <c r="I55" s="24"/>
      <c r="J55" s="24"/>
      <c r="K55" s="24"/>
      <c r="L55" s="24"/>
      <c r="M55" s="24" t="str">
        <f>IF((G55-N55)&gt;=0,"ครบ","ไม่ครบ")</f>
        <v>ไม่ครบ</v>
      </c>
      <c r="N55" s="9">
        <v>62</v>
      </c>
    </row>
    <row r="56" spans="1:14" ht="20.25" customHeight="1" x14ac:dyDescent="0.5">
      <c r="A56" s="26"/>
      <c r="B56" s="27"/>
      <c r="C56" s="28" t="s">
        <v>268</v>
      </c>
      <c r="D56" s="29" t="s">
        <v>78</v>
      </c>
      <c r="E56" s="30" t="s">
        <v>396</v>
      </c>
      <c r="F56" s="24" t="s">
        <v>50</v>
      </c>
      <c r="G56" s="24">
        <f t="shared" ref="G56:G74" si="25">IF(K56&lt;&gt;"ไม่ศึกษา",LEFT(F56,1),0)</f>
        <v>0</v>
      </c>
      <c r="H56" s="24" t="str">
        <f>IFERROR(VLOOKUP(C56,'ข้อมูลใน regis สัตววิทยา'!$A$2:$G$77,6,FALSE)," ")</f>
        <v xml:space="preserve"> </v>
      </c>
      <c r="I56" s="24" t="str">
        <f>IFERROR(VLOOKUP(C56,'ข้อมูลใน regis สัตววิทยา'!$A$2:$G$77,7,FALSE)," ")</f>
        <v xml:space="preserve"> </v>
      </c>
      <c r="J56" s="24" t="str">
        <f>IFERROR(VLOOKUP(C56,'ข้อมูลใน regis สัตววิทยา'!$A$2:$G$77,4,FALSE),"  ")</f>
        <v xml:space="preserve">  </v>
      </c>
      <c r="K56" s="24" t="str">
        <f t="shared" si="23"/>
        <v>ไม่ศึกษา</v>
      </c>
      <c r="L56" s="24" t="str">
        <f t="shared" ref="L56:L74" si="26">IF(K56="ผ่าน","  ",IF(K56="ไม่ศึกษา","  ",IF(K56="กำลังศึกษา"," ",K56*G56)))</f>
        <v xml:space="preserve">  </v>
      </c>
      <c r="M56" s="24"/>
    </row>
    <row r="57" spans="1:14" ht="20.25" customHeight="1" x14ac:dyDescent="0.5">
      <c r="A57" s="26"/>
      <c r="B57" s="27"/>
      <c r="C57" s="28" t="s">
        <v>269</v>
      </c>
      <c r="D57" s="29" t="s">
        <v>80</v>
      </c>
      <c r="E57" s="30" t="s">
        <v>397</v>
      </c>
      <c r="F57" s="24" t="s">
        <v>133</v>
      </c>
      <c r="G57" s="24">
        <f t="shared" si="25"/>
        <v>0</v>
      </c>
      <c r="H57" s="24" t="str">
        <f>IFERROR(VLOOKUP(C57,'ข้อมูลใน regis สัตววิทยา'!$A$2:$G$77,6,FALSE)," ")</f>
        <v xml:space="preserve"> </v>
      </c>
      <c r="I57" s="24" t="str">
        <f>IFERROR(VLOOKUP(C57,'ข้อมูลใน regis สัตววิทยา'!$A$2:$G$77,7,FALSE)," ")</f>
        <v xml:space="preserve"> </v>
      </c>
      <c r="J57" s="24" t="str">
        <f>IFERROR(VLOOKUP(C57,'ข้อมูลใน regis สัตววิทยา'!$A$2:$G$77,4,FALSE),"  ")</f>
        <v xml:space="preserve">  </v>
      </c>
      <c r="K57" s="24" t="str">
        <f t="shared" si="23"/>
        <v>ไม่ศึกษา</v>
      </c>
      <c r="L57" s="24" t="str">
        <f t="shared" si="26"/>
        <v xml:space="preserve">  </v>
      </c>
      <c r="M57" s="24"/>
    </row>
    <row r="58" spans="1:14" ht="20.25" customHeight="1" x14ac:dyDescent="0.5">
      <c r="A58" s="26"/>
      <c r="B58" s="27"/>
      <c r="C58" s="28" t="s">
        <v>270</v>
      </c>
      <c r="D58" s="29" t="s">
        <v>84</v>
      </c>
      <c r="E58" s="30" t="s">
        <v>386</v>
      </c>
      <c r="F58" s="24" t="s">
        <v>134</v>
      </c>
      <c r="G58" s="24">
        <f t="shared" si="25"/>
        <v>0</v>
      </c>
      <c r="H58" s="24" t="str">
        <f>IFERROR(VLOOKUP(C58,'ข้อมูลใน regis สัตววิทยา'!$A$2:$G$77,6,FALSE)," ")</f>
        <v xml:space="preserve"> </v>
      </c>
      <c r="I58" s="24" t="str">
        <f>IFERROR(VLOOKUP(C58,'ข้อมูลใน regis สัตววิทยา'!$A$2:$G$77,7,FALSE)," ")</f>
        <v xml:space="preserve"> </v>
      </c>
      <c r="J58" s="24" t="str">
        <f>IFERROR(VLOOKUP(C58,'ข้อมูลใน regis สัตววิทยา'!$A$2:$G$77,4,FALSE),"  ")</f>
        <v xml:space="preserve">  </v>
      </c>
      <c r="K58" s="24" t="str">
        <f t="shared" si="23"/>
        <v>ไม่ศึกษา</v>
      </c>
      <c r="L58" s="24" t="str">
        <f t="shared" si="26"/>
        <v xml:space="preserve">  </v>
      </c>
      <c r="M58" s="24"/>
    </row>
    <row r="59" spans="1:14" ht="20.25" customHeight="1" x14ac:dyDescent="0.5">
      <c r="A59" s="26"/>
      <c r="B59" s="27"/>
      <c r="C59" s="28" t="s">
        <v>271</v>
      </c>
      <c r="D59" s="29" t="s">
        <v>86</v>
      </c>
      <c r="E59" s="30" t="s">
        <v>388</v>
      </c>
      <c r="F59" s="24" t="s">
        <v>133</v>
      </c>
      <c r="G59" s="24">
        <f t="shared" si="25"/>
        <v>0</v>
      </c>
      <c r="H59" s="24" t="str">
        <f>IFERROR(VLOOKUP(C59,'ข้อมูลใน regis สัตววิทยา'!$A$2:$G$77,6,FALSE)," ")</f>
        <v xml:space="preserve"> </v>
      </c>
      <c r="I59" s="24" t="str">
        <f>IFERROR(VLOOKUP(C59,'ข้อมูลใน regis สัตววิทยา'!$A$2:$G$77,7,FALSE)," ")</f>
        <v xml:space="preserve"> </v>
      </c>
      <c r="J59" s="24" t="str">
        <f>IFERROR(VLOOKUP(C59,'ข้อมูลใน regis สัตววิทยา'!$A$2:$G$77,4,FALSE),"  ")</f>
        <v xml:space="preserve">  </v>
      </c>
      <c r="K59" s="24" t="str">
        <f t="shared" si="23"/>
        <v>ไม่ศึกษา</v>
      </c>
      <c r="L59" s="24" t="str">
        <f t="shared" si="26"/>
        <v xml:space="preserve">  </v>
      </c>
      <c r="M59" s="24"/>
    </row>
    <row r="60" spans="1:14" ht="20.25" customHeight="1" x14ac:dyDescent="0.5">
      <c r="A60" s="26"/>
      <c r="B60" s="27"/>
      <c r="C60" s="28" t="s">
        <v>331</v>
      </c>
      <c r="D60" s="29" t="s">
        <v>88</v>
      </c>
      <c r="E60" s="30" t="s">
        <v>413</v>
      </c>
      <c r="F60" s="24" t="s">
        <v>115</v>
      </c>
      <c r="G60" s="24">
        <f t="shared" si="25"/>
        <v>0</v>
      </c>
      <c r="H60" s="24" t="str">
        <f>IFERROR(VLOOKUP(C60,'ข้อมูลใน regis สัตววิทยา'!$A$2:$G$77,6,FALSE)," ")</f>
        <v xml:space="preserve"> </v>
      </c>
      <c r="I60" s="24" t="str">
        <f>IFERROR(VLOOKUP(C60,'ข้อมูลใน regis สัตววิทยา'!$A$2:$G$77,7,FALSE)," ")</f>
        <v xml:space="preserve"> </v>
      </c>
      <c r="J60" s="24" t="str">
        <f>IFERROR(VLOOKUP(C60,'ข้อมูลใน regis สัตววิทยา'!$A$2:$G$77,4,FALSE),"  ")</f>
        <v xml:space="preserve">  </v>
      </c>
      <c r="K60" s="24" t="str">
        <f t="shared" si="23"/>
        <v>ไม่ศึกษา</v>
      </c>
      <c r="L60" s="24" t="str">
        <f t="shared" si="26"/>
        <v xml:space="preserve">  </v>
      </c>
      <c r="M60" s="24"/>
    </row>
    <row r="61" spans="1:14" ht="20.25" customHeight="1" x14ac:dyDescent="0.5">
      <c r="A61" s="26"/>
      <c r="B61" s="27"/>
      <c r="C61" s="28" t="s">
        <v>272</v>
      </c>
      <c r="D61" s="29" t="s">
        <v>90</v>
      </c>
      <c r="E61" s="30" t="s">
        <v>391</v>
      </c>
      <c r="F61" s="24" t="s">
        <v>133</v>
      </c>
      <c r="G61" s="24">
        <f t="shared" si="25"/>
        <v>0</v>
      </c>
      <c r="H61" s="24" t="str">
        <f>IFERROR(VLOOKUP(C61,'ข้อมูลใน regis สัตววิทยา'!$A$2:$G$77,6,FALSE)," ")</f>
        <v xml:space="preserve"> </v>
      </c>
      <c r="I61" s="24" t="str">
        <f>IFERROR(VLOOKUP(C61,'ข้อมูลใน regis สัตววิทยา'!$A$2:$G$77,7,FALSE)," ")</f>
        <v xml:space="preserve"> </v>
      </c>
      <c r="J61" s="24" t="str">
        <f>IFERROR(VLOOKUP(C61,'ข้อมูลใน regis สัตววิทยา'!$A$2:$G$77,4,FALSE),"  ")</f>
        <v xml:space="preserve">  </v>
      </c>
      <c r="K61" s="24" t="str">
        <f t="shared" si="23"/>
        <v>ไม่ศึกษา</v>
      </c>
      <c r="L61" s="24" t="str">
        <f t="shared" si="26"/>
        <v xml:space="preserve">  </v>
      </c>
      <c r="M61" s="24"/>
    </row>
    <row r="62" spans="1:14" ht="20.25" customHeight="1" x14ac:dyDescent="0.5">
      <c r="A62" s="26"/>
      <c r="B62" s="27"/>
      <c r="C62" s="28" t="s">
        <v>273</v>
      </c>
      <c r="D62" s="29" t="s">
        <v>92</v>
      </c>
      <c r="E62" s="30" t="s">
        <v>392</v>
      </c>
      <c r="F62" s="24" t="s">
        <v>115</v>
      </c>
      <c r="G62" s="24">
        <f t="shared" si="25"/>
        <v>0</v>
      </c>
      <c r="H62" s="24" t="str">
        <f>IFERROR(VLOOKUP(C62,'ข้อมูลใน regis สัตววิทยา'!$A$2:$G$77,6,FALSE)," ")</f>
        <v xml:space="preserve"> </v>
      </c>
      <c r="I62" s="24" t="str">
        <f>IFERROR(VLOOKUP(C62,'ข้อมูลใน regis สัตววิทยา'!$A$2:$G$77,7,FALSE)," ")</f>
        <v xml:space="preserve"> </v>
      </c>
      <c r="J62" s="24" t="str">
        <f>IFERROR(VLOOKUP(C62,'ข้อมูลใน regis สัตววิทยา'!$A$2:$G$77,4,FALSE),"  ")</f>
        <v xml:space="preserve">  </v>
      </c>
      <c r="K62" s="24" t="str">
        <f t="shared" si="23"/>
        <v>ไม่ศึกษา</v>
      </c>
      <c r="L62" s="24" t="str">
        <f t="shared" si="26"/>
        <v xml:space="preserve">  </v>
      </c>
      <c r="M62" s="24"/>
    </row>
    <row r="63" spans="1:14" ht="20.25" customHeight="1" x14ac:dyDescent="0.5">
      <c r="A63" s="26"/>
      <c r="B63" s="27"/>
      <c r="C63" s="28" t="s">
        <v>274</v>
      </c>
      <c r="D63" s="29" t="s">
        <v>94</v>
      </c>
      <c r="E63" s="30" t="s">
        <v>393</v>
      </c>
      <c r="F63" s="24" t="s">
        <v>133</v>
      </c>
      <c r="G63" s="24">
        <f t="shared" si="25"/>
        <v>0</v>
      </c>
      <c r="H63" s="24" t="str">
        <f>IFERROR(VLOOKUP(C63,'ข้อมูลใน regis สัตววิทยา'!$A$2:$G$77,6,FALSE)," ")</f>
        <v xml:space="preserve"> </v>
      </c>
      <c r="I63" s="24" t="str">
        <f>IFERROR(VLOOKUP(C63,'ข้อมูลใน regis สัตววิทยา'!$A$2:$G$77,7,FALSE)," ")</f>
        <v xml:space="preserve"> </v>
      </c>
      <c r="J63" s="24" t="str">
        <f>IFERROR(VLOOKUP(C63,'ข้อมูลใน regis สัตววิทยา'!$A$2:$G$77,4,FALSE),"  ")</f>
        <v xml:space="preserve">  </v>
      </c>
      <c r="K63" s="24" t="str">
        <f t="shared" si="23"/>
        <v>ไม่ศึกษา</v>
      </c>
      <c r="L63" s="24" t="str">
        <f t="shared" si="26"/>
        <v xml:space="preserve">  </v>
      </c>
      <c r="M63" s="24"/>
    </row>
    <row r="64" spans="1:14" ht="20.25" customHeight="1" x14ac:dyDescent="0.5">
      <c r="A64" s="26"/>
      <c r="B64" s="27"/>
      <c r="C64" s="28" t="s">
        <v>277</v>
      </c>
      <c r="D64" s="29" t="s">
        <v>100</v>
      </c>
      <c r="E64" s="30" t="s">
        <v>402</v>
      </c>
      <c r="F64" s="24" t="s">
        <v>115</v>
      </c>
      <c r="G64" s="24">
        <f t="shared" si="25"/>
        <v>0</v>
      </c>
      <c r="H64" s="24" t="str">
        <f>IFERROR(VLOOKUP(C64,'ข้อมูลใน regis สัตววิทยา'!$A$2:$G$77,6,FALSE)," ")</f>
        <v xml:space="preserve"> </v>
      </c>
      <c r="I64" s="24" t="str">
        <f>IFERROR(VLOOKUP(C64,'ข้อมูลใน regis สัตววิทยา'!$A$2:$G$77,7,FALSE)," ")</f>
        <v xml:space="preserve"> </v>
      </c>
      <c r="J64" s="24" t="str">
        <f>IFERROR(VLOOKUP(C64,'ข้อมูลใน regis สัตววิทยา'!$A$2:$G$77,4,FALSE),"  ")</f>
        <v xml:space="preserve">  </v>
      </c>
      <c r="K64" s="24" t="str">
        <f t="shared" si="23"/>
        <v>ไม่ศึกษา</v>
      </c>
      <c r="L64" s="24" t="str">
        <f t="shared" si="26"/>
        <v xml:space="preserve">  </v>
      </c>
      <c r="M64" s="24"/>
    </row>
    <row r="65" spans="1:15" s="9" customFormat="1" ht="20.25" customHeight="1" x14ac:dyDescent="0.5">
      <c r="A65" s="26"/>
      <c r="B65" s="27"/>
      <c r="C65" s="28" t="s">
        <v>278</v>
      </c>
      <c r="D65" s="29" t="s">
        <v>102</v>
      </c>
      <c r="E65" s="30" t="s">
        <v>403</v>
      </c>
      <c r="F65" s="24" t="s">
        <v>133</v>
      </c>
      <c r="G65" s="24">
        <f t="shared" si="25"/>
        <v>0</v>
      </c>
      <c r="H65" s="24" t="str">
        <f>IFERROR(VLOOKUP(C65,'ข้อมูลใน regis สัตววิทยา'!$A$2:$G$77,6,FALSE)," ")</f>
        <v xml:space="preserve"> </v>
      </c>
      <c r="I65" s="24" t="str">
        <f>IFERROR(VLOOKUP(C65,'ข้อมูลใน regis สัตววิทยา'!$A$2:$G$77,7,FALSE)," ")</f>
        <v xml:space="preserve"> </v>
      </c>
      <c r="J65" s="24" t="str">
        <f>IFERROR(VLOOKUP(C65,'ข้อมูลใน regis สัตววิทยา'!$A$2:$G$77,4,FALSE),"  ")</f>
        <v xml:space="preserve">  </v>
      </c>
      <c r="K65" s="24" t="str">
        <f t="shared" si="23"/>
        <v>ไม่ศึกษา</v>
      </c>
      <c r="L65" s="24" t="str">
        <f t="shared" si="26"/>
        <v xml:space="preserve">  </v>
      </c>
      <c r="M65" s="24"/>
      <c r="O65" s="11"/>
    </row>
    <row r="66" spans="1:15" s="9" customFormat="1" ht="20.25" customHeight="1" x14ac:dyDescent="0.5">
      <c r="A66" s="26"/>
      <c r="B66" s="27"/>
      <c r="C66" s="28" t="s">
        <v>335</v>
      </c>
      <c r="D66" s="29" t="s">
        <v>123</v>
      </c>
      <c r="E66" s="30" t="s">
        <v>439</v>
      </c>
      <c r="F66" s="24" t="s">
        <v>135</v>
      </c>
      <c r="G66" s="24">
        <f t="shared" si="25"/>
        <v>0</v>
      </c>
      <c r="H66" s="24" t="str">
        <f>IFERROR(VLOOKUP(C66,'ข้อมูลใน regis สัตววิทยา'!$A$2:$G$77,6,FALSE)," ")</f>
        <v xml:space="preserve"> </v>
      </c>
      <c r="I66" s="24" t="str">
        <f>IFERROR(VLOOKUP(C66,'ข้อมูลใน regis สัตววิทยา'!$A$2:$G$77,7,FALSE)," ")</f>
        <v xml:space="preserve"> </v>
      </c>
      <c r="J66" s="24" t="str">
        <f>IFERROR(VLOOKUP(C66,'ข้อมูลใน regis สัตววิทยา'!$A$2:$G$77,4,FALSE),"  ")</f>
        <v xml:space="preserve">  </v>
      </c>
      <c r="K66" s="24" t="str">
        <f t="shared" si="23"/>
        <v>ไม่ศึกษา</v>
      </c>
      <c r="L66" s="24" t="str">
        <f t="shared" si="26"/>
        <v xml:space="preserve">  </v>
      </c>
      <c r="M66" s="24"/>
      <c r="O66" s="11"/>
    </row>
    <row r="67" spans="1:15" s="9" customFormat="1" ht="20.25" customHeight="1" x14ac:dyDescent="0.5">
      <c r="A67" s="26"/>
      <c r="B67" s="27"/>
      <c r="C67" s="28" t="s">
        <v>336</v>
      </c>
      <c r="D67" s="29" t="s">
        <v>125</v>
      </c>
      <c r="E67" s="30" t="s">
        <v>440</v>
      </c>
      <c r="F67" s="24" t="s">
        <v>135</v>
      </c>
      <c r="G67" s="24">
        <f t="shared" si="25"/>
        <v>0</v>
      </c>
      <c r="H67" s="24" t="str">
        <f>IFERROR(VLOOKUP(C67,'ข้อมูลใน regis สัตววิทยา'!$A$2:$G$77,6,FALSE)," ")</f>
        <v xml:space="preserve"> </v>
      </c>
      <c r="I67" s="24" t="str">
        <f>IFERROR(VLOOKUP(C67,'ข้อมูลใน regis สัตววิทยา'!$A$2:$G$77,7,FALSE)," ")</f>
        <v xml:space="preserve"> </v>
      </c>
      <c r="J67" s="24" t="str">
        <f>IFERROR(VLOOKUP(C67,'ข้อมูลใน regis สัตววิทยา'!$A$2:$G$77,4,FALSE),"  ")</f>
        <v xml:space="preserve">  </v>
      </c>
      <c r="K67" s="24" t="str">
        <f t="shared" si="23"/>
        <v>ไม่ศึกษา</v>
      </c>
      <c r="L67" s="24" t="str">
        <f t="shared" si="26"/>
        <v xml:space="preserve">  </v>
      </c>
      <c r="M67" s="24"/>
      <c r="O67" s="11"/>
    </row>
    <row r="68" spans="1:15" s="9" customFormat="1" ht="20.25" customHeight="1" x14ac:dyDescent="0.5">
      <c r="A68" s="26"/>
      <c r="B68" s="27"/>
      <c r="C68" s="28" t="s">
        <v>332</v>
      </c>
      <c r="D68" s="29" t="s">
        <v>127</v>
      </c>
      <c r="E68" s="30" t="s">
        <v>405</v>
      </c>
      <c r="F68" s="24" t="s">
        <v>115</v>
      </c>
      <c r="G68" s="24">
        <f t="shared" si="25"/>
        <v>0</v>
      </c>
      <c r="H68" s="24" t="str">
        <f>IFERROR(VLOOKUP(C68,'ข้อมูลใน regis สัตววิทยา'!$A$2:$G$77,6,FALSE)," ")</f>
        <v xml:space="preserve"> </v>
      </c>
      <c r="I68" s="24" t="str">
        <f>IFERROR(VLOOKUP(C68,'ข้อมูลใน regis สัตววิทยา'!$A$2:$G$77,7,FALSE)," ")</f>
        <v xml:space="preserve"> </v>
      </c>
      <c r="J68" s="24" t="str">
        <f>IFERROR(VLOOKUP(C68,'ข้อมูลใน regis สัตววิทยา'!$A$2:$G$77,4,FALSE),"  ")</f>
        <v xml:space="preserve">  </v>
      </c>
      <c r="K68" s="24" t="str">
        <f t="shared" si="23"/>
        <v>ไม่ศึกษา</v>
      </c>
      <c r="L68" s="24" t="str">
        <f t="shared" si="26"/>
        <v xml:space="preserve">  </v>
      </c>
      <c r="M68" s="24"/>
      <c r="O68" s="11"/>
    </row>
    <row r="69" spans="1:15" s="9" customFormat="1" ht="20.25" customHeight="1" x14ac:dyDescent="0.5">
      <c r="A69" s="26"/>
      <c r="B69" s="27"/>
      <c r="C69" s="28" t="s">
        <v>333</v>
      </c>
      <c r="D69" s="29" t="s">
        <v>117</v>
      </c>
      <c r="E69" s="30" t="s">
        <v>410</v>
      </c>
      <c r="F69" s="24">
        <v>1</v>
      </c>
      <c r="G69" s="24">
        <f t="shared" si="25"/>
        <v>0</v>
      </c>
      <c r="H69" s="24" t="str">
        <f>IFERROR(VLOOKUP(C69,'ข้อมูลใน regis สัตววิทยา'!$A$2:$G$77,6,FALSE)," ")</f>
        <v xml:space="preserve"> </v>
      </c>
      <c r="I69" s="24" t="str">
        <f>IFERROR(VLOOKUP(C69,'ข้อมูลใน regis สัตววิทยา'!$A$2:$G$77,7,FALSE)," ")</f>
        <v xml:space="preserve"> </v>
      </c>
      <c r="J69" s="24" t="str">
        <f>IFERROR(VLOOKUP(C69,'ข้อมูลใน regis สัตววิทยา'!$A$2:$G$77,4,FALSE),"  ")</f>
        <v xml:space="preserve">  </v>
      </c>
      <c r="K69" s="24" t="str">
        <f t="shared" si="23"/>
        <v>ไม่ศึกษา</v>
      </c>
      <c r="L69" s="24" t="str">
        <f t="shared" si="26"/>
        <v xml:space="preserve">  </v>
      </c>
      <c r="M69" s="24"/>
      <c r="O69" s="11"/>
    </row>
    <row r="70" spans="1:15" s="9" customFormat="1" ht="20.25" customHeight="1" x14ac:dyDescent="0.5">
      <c r="A70" s="26"/>
      <c r="B70" s="27"/>
      <c r="C70" s="28" t="s">
        <v>334</v>
      </c>
      <c r="D70" s="29" t="s">
        <v>129</v>
      </c>
      <c r="E70" s="30" t="s">
        <v>411</v>
      </c>
      <c r="F70" s="24" t="s">
        <v>138</v>
      </c>
      <c r="G70" s="24">
        <f t="shared" si="25"/>
        <v>0</v>
      </c>
      <c r="H70" s="24" t="str">
        <f>IFERROR(VLOOKUP(C70,'ข้อมูลใน regis สัตววิทยา'!$A$2:$G$77,6,FALSE)," ")</f>
        <v xml:space="preserve"> </v>
      </c>
      <c r="I70" s="24" t="str">
        <f>IFERROR(VLOOKUP(C70,'ข้อมูลใน regis สัตววิทยา'!$A$2:$G$77,7,FALSE)," ")</f>
        <v xml:space="preserve"> </v>
      </c>
      <c r="J70" s="24" t="str">
        <f>IFERROR(VLOOKUP(C70,'ข้อมูลใน regis สัตววิทยา'!$A$2:$G$77,4,FALSE),"  ")</f>
        <v xml:space="preserve">  </v>
      </c>
      <c r="K70" s="24" t="str">
        <f t="shared" si="23"/>
        <v>ไม่ศึกษา</v>
      </c>
      <c r="L70" s="24" t="str">
        <f t="shared" si="26"/>
        <v xml:space="preserve">  </v>
      </c>
      <c r="M70" s="24"/>
      <c r="O70" s="11"/>
    </row>
    <row r="71" spans="1:15" s="9" customFormat="1" ht="20.25" customHeight="1" x14ac:dyDescent="0.5">
      <c r="A71" s="26"/>
      <c r="B71" s="27"/>
      <c r="C71" s="28" t="s">
        <v>279</v>
      </c>
      <c r="D71" s="29" t="s">
        <v>104</v>
      </c>
      <c r="E71" s="30" t="s">
        <v>394</v>
      </c>
      <c r="F71" s="24" t="s">
        <v>115</v>
      </c>
      <c r="G71" s="24">
        <f t="shared" si="25"/>
        <v>0</v>
      </c>
      <c r="H71" s="24" t="str">
        <f>IFERROR(VLOOKUP(C71,'ข้อมูลใน regis สัตววิทยา'!$A$2:$G$77,6,FALSE)," ")</f>
        <v xml:space="preserve"> </v>
      </c>
      <c r="I71" s="24" t="str">
        <f>IFERROR(VLOOKUP(C71,'ข้อมูลใน regis สัตววิทยา'!$A$2:$G$77,7,FALSE)," ")</f>
        <v xml:space="preserve"> </v>
      </c>
      <c r="J71" s="24" t="str">
        <f>IFERROR(VLOOKUP(C71,'ข้อมูลใน regis สัตววิทยา'!$A$2:$G$77,4,FALSE),"  ")</f>
        <v xml:space="preserve">  </v>
      </c>
      <c r="K71" s="24" t="str">
        <f t="shared" si="23"/>
        <v>ไม่ศึกษา</v>
      </c>
      <c r="L71" s="24" t="str">
        <f t="shared" si="26"/>
        <v xml:space="preserve">  </v>
      </c>
      <c r="M71" s="24"/>
      <c r="O71" s="11"/>
    </row>
    <row r="72" spans="1:15" s="9" customFormat="1" ht="20.25" customHeight="1" x14ac:dyDescent="0.5">
      <c r="A72" s="26"/>
      <c r="B72" s="27"/>
      <c r="C72" s="28" t="s">
        <v>280</v>
      </c>
      <c r="D72" s="29" t="s">
        <v>106</v>
      </c>
      <c r="E72" s="30" t="s">
        <v>395</v>
      </c>
      <c r="F72" s="24" t="s">
        <v>133</v>
      </c>
      <c r="G72" s="24">
        <f t="shared" si="25"/>
        <v>0</v>
      </c>
      <c r="H72" s="24" t="str">
        <f>IFERROR(VLOOKUP(C72,'ข้อมูลใน regis สัตววิทยา'!$A$2:$G$77,6,FALSE)," ")</f>
        <v xml:space="preserve"> </v>
      </c>
      <c r="I72" s="24" t="str">
        <f>IFERROR(VLOOKUP(C72,'ข้อมูลใน regis สัตววิทยา'!$A$2:$G$77,7,FALSE)," ")</f>
        <v xml:space="preserve"> </v>
      </c>
      <c r="J72" s="24" t="str">
        <f>IFERROR(VLOOKUP(C72,'ข้อมูลใน regis สัตววิทยา'!$A$2:$G$77,4,FALSE),"  ")</f>
        <v xml:space="preserve">  </v>
      </c>
      <c r="K72" s="24" t="str">
        <f t="shared" si="23"/>
        <v>ไม่ศึกษา</v>
      </c>
      <c r="L72" s="24" t="str">
        <f t="shared" si="26"/>
        <v xml:space="preserve">  </v>
      </c>
      <c r="M72" s="24"/>
      <c r="O72" s="11"/>
    </row>
    <row r="73" spans="1:15" s="9" customFormat="1" ht="20.25" customHeight="1" x14ac:dyDescent="0.5">
      <c r="A73" s="26"/>
      <c r="B73" s="27"/>
      <c r="C73" s="28" t="s">
        <v>281</v>
      </c>
      <c r="D73" s="29" t="s">
        <v>108</v>
      </c>
      <c r="E73" s="30" t="s">
        <v>399</v>
      </c>
      <c r="F73" s="24" t="s">
        <v>135</v>
      </c>
      <c r="G73" s="24">
        <f t="shared" si="25"/>
        <v>0</v>
      </c>
      <c r="H73" s="24" t="str">
        <f>IFERROR(VLOOKUP(C73,'ข้อมูลใน regis สัตววิทยา'!$A$2:$G$77,6,FALSE)," ")</f>
        <v xml:space="preserve"> </v>
      </c>
      <c r="I73" s="24" t="str">
        <f>IFERROR(VLOOKUP(C73,'ข้อมูลใน regis สัตววิทยา'!$A$2:$G$77,7,FALSE)," ")</f>
        <v xml:space="preserve"> </v>
      </c>
      <c r="J73" s="24" t="str">
        <f>IFERROR(VLOOKUP(C73,'ข้อมูลใน regis สัตววิทยา'!$A$2:$G$77,4,FALSE),"  ")</f>
        <v xml:space="preserve">  </v>
      </c>
      <c r="K73" s="24" t="str">
        <f t="shared" si="23"/>
        <v>ไม่ศึกษา</v>
      </c>
      <c r="L73" s="24" t="str">
        <f t="shared" si="26"/>
        <v xml:space="preserve">  </v>
      </c>
      <c r="M73" s="24"/>
      <c r="O73" s="11"/>
    </row>
    <row r="74" spans="1:15" s="9" customFormat="1" ht="20.25" customHeight="1" x14ac:dyDescent="0.5">
      <c r="A74" s="26"/>
      <c r="B74" s="27"/>
      <c r="C74" s="28" t="s">
        <v>282</v>
      </c>
      <c r="D74" s="35" t="s">
        <v>110</v>
      </c>
      <c r="E74" s="30" t="s">
        <v>473</v>
      </c>
      <c r="F74" s="24" t="s">
        <v>134</v>
      </c>
      <c r="G74" s="24">
        <f t="shared" si="25"/>
        <v>0</v>
      </c>
      <c r="H74" s="24" t="str">
        <f>IFERROR(VLOOKUP(C74,'ข้อมูลใน regis สัตววิทยา'!$A$2:$G$77,6,FALSE)," ")</f>
        <v xml:space="preserve"> </v>
      </c>
      <c r="I74" s="24" t="str">
        <f>IFERROR(VLOOKUP(C74,'ข้อมูลใน regis สัตววิทยา'!$A$2:$G$77,7,FALSE)," ")</f>
        <v xml:space="preserve"> </v>
      </c>
      <c r="J74" s="24" t="str">
        <f>IFERROR(VLOOKUP(C74,'ข้อมูลใน regis สัตววิทยา'!$A$2:$G$77,4,FALSE),"  ")</f>
        <v xml:space="preserve">  </v>
      </c>
      <c r="K74" s="24" t="str">
        <f t="shared" si="23"/>
        <v>ไม่ศึกษา</v>
      </c>
      <c r="L74" s="24" t="str">
        <f t="shared" si="26"/>
        <v xml:space="preserve">  </v>
      </c>
      <c r="M74" s="24"/>
      <c r="O74" s="11"/>
    </row>
    <row r="75" spans="1:15" ht="20.25" customHeight="1" x14ac:dyDescent="0.5">
      <c r="A75" s="26"/>
      <c r="B75" s="34" t="s">
        <v>748</v>
      </c>
      <c r="C75" s="36"/>
      <c r="D75" s="29"/>
      <c r="E75" s="30"/>
      <c r="F75" s="24"/>
      <c r="G75" s="24">
        <f>SUM(G76+G77+G78+G79+G80+G81+G82+G83+G84+G85+G86+G87+G88+G89+G90+G91+G92+G93+G94+G95+G96+G97+G98+G99+G100+G101+G102+G103+G104+G105+G106)</f>
        <v>0</v>
      </c>
      <c r="H75" s="24"/>
      <c r="I75" s="24"/>
      <c r="J75" s="24"/>
      <c r="K75" s="24"/>
      <c r="L75" s="24"/>
      <c r="M75" s="24" t="str">
        <f>IF((G75-N75)&gt;=0,"ครบ","ไม่ครบ")</f>
        <v>ไม่ครบ</v>
      </c>
      <c r="N75" s="9">
        <v>10</v>
      </c>
    </row>
    <row r="76" spans="1:15" ht="20.25" customHeight="1" x14ac:dyDescent="0.5">
      <c r="A76" s="26"/>
      <c r="B76" s="27"/>
      <c r="C76" s="28" t="s">
        <v>337</v>
      </c>
      <c r="D76" s="29" t="s">
        <v>182</v>
      </c>
      <c r="E76" s="30" t="s">
        <v>438</v>
      </c>
      <c r="F76" s="24" t="s">
        <v>132</v>
      </c>
      <c r="G76" s="24">
        <f t="shared" ref="G76:G106" si="27">IF(K76&lt;&gt;"ไม่ศึกษา",LEFT(F76,1),0)</f>
        <v>0</v>
      </c>
      <c r="H76" s="24" t="str">
        <f>IFERROR(VLOOKUP(C76,'ข้อมูลใน regis สัตววิทยา'!$A$2:$G$77,6,FALSE)," ")</f>
        <v xml:space="preserve"> </v>
      </c>
      <c r="I76" s="24" t="str">
        <f>IFERROR(VLOOKUP(C76,'ข้อมูลใน regis สัตววิทยา'!$A$2:$G$77,7,FALSE)," ")</f>
        <v xml:space="preserve"> </v>
      </c>
      <c r="J76" s="24" t="str">
        <f>IFERROR(VLOOKUP(C76,'ข้อมูลใน regis สัตววิทยา'!$A$2:$G$77,4,FALSE),"  ")</f>
        <v xml:space="preserve">  </v>
      </c>
      <c r="K76" s="24" t="str">
        <f t="shared" si="23"/>
        <v>ไม่ศึกษา</v>
      </c>
      <c r="L76" s="24" t="str">
        <f t="shared" ref="L76:L106" si="28">IF(K76="ผ่าน","  ",IF(K76="ไม่ศึกษา","  ",IF(K76="กำลังศึกษา"," ",K76*G76)))</f>
        <v xml:space="preserve">  </v>
      </c>
      <c r="M76" s="24"/>
    </row>
    <row r="77" spans="1:15" ht="20.25" customHeight="1" x14ac:dyDescent="0.5">
      <c r="A77" s="26"/>
      <c r="B77" s="27"/>
      <c r="C77" s="28" t="s">
        <v>338</v>
      </c>
      <c r="D77" s="29" t="s">
        <v>184</v>
      </c>
      <c r="E77" s="30" t="s">
        <v>443</v>
      </c>
      <c r="F77" s="24" t="s">
        <v>132</v>
      </c>
      <c r="G77" s="24">
        <f t="shared" si="27"/>
        <v>0</v>
      </c>
      <c r="H77" s="24" t="str">
        <f>IFERROR(VLOOKUP(C77,'ข้อมูลใน regis สัตววิทยา'!$A$2:$G$77,6,FALSE)," ")</f>
        <v xml:space="preserve"> </v>
      </c>
      <c r="I77" s="24" t="str">
        <f>IFERROR(VLOOKUP(C77,'ข้อมูลใน regis สัตววิทยา'!$A$2:$G$77,7,FALSE)," ")</f>
        <v xml:space="preserve"> </v>
      </c>
      <c r="J77" s="24" t="str">
        <f>IFERROR(VLOOKUP(C77,'ข้อมูลใน regis สัตววิทยา'!$A$2:$G$77,4,FALSE),"  ")</f>
        <v xml:space="preserve">  </v>
      </c>
      <c r="K77" s="24" t="str">
        <f t="shared" si="23"/>
        <v>ไม่ศึกษา</v>
      </c>
      <c r="L77" s="24" t="str">
        <f t="shared" si="28"/>
        <v xml:space="preserve">  </v>
      </c>
      <c r="M77" s="24"/>
    </row>
    <row r="78" spans="1:15" ht="20.25" customHeight="1" x14ac:dyDescent="0.5">
      <c r="A78" s="26"/>
      <c r="B78" s="27"/>
      <c r="C78" s="28" t="s">
        <v>339</v>
      </c>
      <c r="D78" s="29" t="s">
        <v>186</v>
      </c>
      <c r="E78" s="30" t="s">
        <v>444</v>
      </c>
      <c r="F78" s="24" t="s">
        <v>135</v>
      </c>
      <c r="G78" s="24">
        <f t="shared" si="27"/>
        <v>0</v>
      </c>
      <c r="H78" s="24" t="str">
        <f>IFERROR(VLOOKUP(C78,'ข้อมูลใน regis สัตววิทยา'!$A$2:$G$77,6,FALSE)," ")</f>
        <v xml:space="preserve"> </v>
      </c>
      <c r="I78" s="24" t="str">
        <f>IFERROR(VLOOKUP(C78,'ข้อมูลใน regis สัตววิทยา'!$A$2:$G$77,7,FALSE)," ")</f>
        <v xml:space="preserve"> </v>
      </c>
      <c r="J78" s="24" t="str">
        <f>IFERROR(VLOOKUP(C78,'ข้อมูลใน regis สัตววิทยา'!$A$2:$G$77,4,FALSE),"  ")</f>
        <v xml:space="preserve">  </v>
      </c>
      <c r="K78" s="24" t="str">
        <f t="shared" si="23"/>
        <v>ไม่ศึกษา</v>
      </c>
      <c r="L78" s="24" t="str">
        <f t="shared" si="28"/>
        <v xml:space="preserve">  </v>
      </c>
      <c r="M78" s="24"/>
    </row>
    <row r="79" spans="1:15" ht="20.25" customHeight="1" x14ac:dyDescent="0.5">
      <c r="A79" s="26"/>
      <c r="B79" s="27"/>
      <c r="C79" s="28" t="s">
        <v>340</v>
      </c>
      <c r="D79" s="29" t="s">
        <v>188</v>
      </c>
      <c r="E79" s="30" t="s">
        <v>445</v>
      </c>
      <c r="F79" s="24" t="s">
        <v>132</v>
      </c>
      <c r="G79" s="24">
        <f t="shared" si="27"/>
        <v>0</v>
      </c>
      <c r="H79" s="24" t="str">
        <f>IFERROR(VLOOKUP(C79,'ข้อมูลใน regis สัตววิทยา'!$A$2:$G$77,6,FALSE)," ")</f>
        <v xml:space="preserve"> </v>
      </c>
      <c r="I79" s="24" t="str">
        <f>IFERROR(VLOOKUP(C79,'ข้อมูลใน regis สัตววิทยา'!$A$2:$G$77,7,FALSE)," ")</f>
        <v xml:space="preserve"> </v>
      </c>
      <c r="J79" s="24" t="str">
        <f>IFERROR(VLOOKUP(C79,'ข้อมูลใน regis สัตววิทยา'!$A$2:$G$77,4,FALSE),"  ")</f>
        <v xml:space="preserve">  </v>
      </c>
      <c r="K79" s="24" t="str">
        <f t="shared" si="23"/>
        <v>ไม่ศึกษา</v>
      </c>
      <c r="L79" s="24" t="str">
        <f t="shared" si="28"/>
        <v xml:space="preserve">  </v>
      </c>
      <c r="M79" s="24"/>
    </row>
    <row r="80" spans="1:15" ht="20.25" customHeight="1" x14ac:dyDescent="0.5">
      <c r="A80" s="26"/>
      <c r="B80" s="27"/>
      <c r="C80" s="28" t="s">
        <v>341</v>
      </c>
      <c r="D80" s="29" t="s">
        <v>190</v>
      </c>
      <c r="E80" s="30" t="s">
        <v>446</v>
      </c>
      <c r="F80" s="24" t="s">
        <v>246</v>
      </c>
      <c r="G80" s="24">
        <f t="shared" si="27"/>
        <v>0</v>
      </c>
      <c r="H80" s="24" t="str">
        <f>IFERROR(VLOOKUP(C80,'ข้อมูลใน regis สัตววิทยา'!$A$2:$G$77,6,FALSE)," ")</f>
        <v xml:space="preserve"> </v>
      </c>
      <c r="I80" s="24" t="str">
        <f>IFERROR(VLOOKUP(C80,'ข้อมูลใน regis สัตววิทยา'!$A$2:$G$77,7,FALSE)," ")</f>
        <v xml:space="preserve"> </v>
      </c>
      <c r="J80" s="24" t="str">
        <f>IFERROR(VLOOKUP(C80,'ข้อมูลใน regis สัตววิทยา'!$A$2:$G$77,4,FALSE),"  ")</f>
        <v xml:space="preserve">  </v>
      </c>
      <c r="K80" s="24" t="str">
        <f t="shared" si="23"/>
        <v>ไม่ศึกษา</v>
      </c>
      <c r="L80" s="24" t="str">
        <f t="shared" si="28"/>
        <v xml:space="preserve">  </v>
      </c>
      <c r="M80" s="24"/>
    </row>
    <row r="81" spans="1:13" ht="20.25" customHeight="1" x14ac:dyDescent="0.5">
      <c r="A81" s="26"/>
      <c r="B81" s="27"/>
      <c r="C81" s="28" t="s">
        <v>342</v>
      </c>
      <c r="D81" s="29" t="s">
        <v>192</v>
      </c>
      <c r="E81" s="30" t="s">
        <v>441</v>
      </c>
      <c r="F81" s="24" t="s">
        <v>135</v>
      </c>
      <c r="G81" s="24">
        <f t="shared" si="27"/>
        <v>0</v>
      </c>
      <c r="H81" s="24" t="str">
        <f>IFERROR(VLOOKUP(C81,'ข้อมูลใน regis สัตววิทยา'!$A$2:$G$77,6,FALSE)," ")</f>
        <v xml:space="preserve"> </v>
      </c>
      <c r="I81" s="24" t="str">
        <f>IFERROR(VLOOKUP(C81,'ข้อมูลใน regis สัตววิทยา'!$A$2:$G$77,7,FALSE)," ")</f>
        <v xml:space="preserve"> </v>
      </c>
      <c r="J81" s="24" t="str">
        <f>IFERROR(VLOOKUP(C81,'ข้อมูลใน regis สัตววิทยา'!$A$2:$G$77,4,FALSE),"  ")</f>
        <v xml:space="preserve">  </v>
      </c>
      <c r="K81" s="24" t="str">
        <f t="shared" si="23"/>
        <v>ไม่ศึกษา</v>
      </c>
      <c r="L81" s="24" t="str">
        <f t="shared" si="28"/>
        <v xml:space="preserve">  </v>
      </c>
      <c r="M81" s="24"/>
    </row>
    <row r="82" spans="1:13" ht="20.25" customHeight="1" x14ac:dyDescent="0.5">
      <c r="A82" s="26"/>
      <c r="B82" s="27"/>
      <c r="C82" s="28" t="s">
        <v>343</v>
      </c>
      <c r="D82" s="29" t="s">
        <v>194</v>
      </c>
      <c r="E82" s="30" t="s">
        <v>447</v>
      </c>
      <c r="F82" s="24" t="s">
        <v>132</v>
      </c>
      <c r="G82" s="24">
        <f t="shared" si="27"/>
        <v>0</v>
      </c>
      <c r="H82" s="24" t="str">
        <f>IFERROR(VLOOKUP(C82,'ข้อมูลใน regis สัตววิทยา'!$A$2:$G$77,6,FALSE)," ")</f>
        <v xml:space="preserve"> </v>
      </c>
      <c r="I82" s="24" t="str">
        <f>IFERROR(VLOOKUP(C82,'ข้อมูลใน regis สัตววิทยา'!$A$2:$G$77,7,FALSE)," ")</f>
        <v xml:space="preserve"> </v>
      </c>
      <c r="J82" s="24" t="str">
        <f>IFERROR(VLOOKUP(C82,'ข้อมูลใน regis สัตววิทยา'!$A$2:$G$77,4,FALSE),"  ")</f>
        <v xml:space="preserve">  </v>
      </c>
      <c r="K82" s="24" t="str">
        <f t="shared" si="23"/>
        <v>ไม่ศึกษา</v>
      </c>
      <c r="L82" s="24" t="str">
        <f t="shared" si="28"/>
        <v xml:space="preserve">  </v>
      </c>
      <c r="M82" s="24"/>
    </row>
    <row r="83" spans="1:13" ht="20.25" customHeight="1" x14ac:dyDescent="0.5">
      <c r="A83" s="26"/>
      <c r="B83" s="27"/>
      <c r="C83" s="28" t="s">
        <v>344</v>
      </c>
      <c r="D83" s="29" t="s">
        <v>196</v>
      </c>
      <c r="E83" s="30" t="s">
        <v>448</v>
      </c>
      <c r="F83" s="24" t="s">
        <v>247</v>
      </c>
      <c r="G83" s="24">
        <f t="shared" si="27"/>
        <v>0</v>
      </c>
      <c r="H83" s="24" t="str">
        <f>IFERROR(VLOOKUP(C83,'ข้อมูลใน regis สัตววิทยา'!$A$2:$G$77,6,FALSE)," ")</f>
        <v xml:space="preserve"> </v>
      </c>
      <c r="I83" s="24" t="str">
        <f>IFERROR(VLOOKUP(C83,'ข้อมูลใน regis สัตววิทยา'!$A$2:$G$77,7,FALSE)," ")</f>
        <v xml:space="preserve"> </v>
      </c>
      <c r="J83" s="24" t="str">
        <f>IFERROR(VLOOKUP(C83,'ข้อมูลใน regis สัตววิทยา'!$A$2:$G$77,4,FALSE),"  ")</f>
        <v xml:space="preserve">  </v>
      </c>
      <c r="K83" s="24" t="str">
        <f t="shared" si="23"/>
        <v>ไม่ศึกษา</v>
      </c>
      <c r="L83" s="24" t="str">
        <f t="shared" si="28"/>
        <v xml:space="preserve">  </v>
      </c>
      <c r="M83" s="24"/>
    </row>
    <row r="84" spans="1:13" ht="20.25" customHeight="1" x14ac:dyDescent="0.5">
      <c r="A84" s="26"/>
      <c r="B84" s="27"/>
      <c r="C84" s="28" t="s">
        <v>345</v>
      </c>
      <c r="D84" s="29" t="s">
        <v>198</v>
      </c>
      <c r="E84" s="30" t="s">
        <v>449</v>
      </c>
      <c r="F84" s="24" t="s">
        <v>115</v>
      </c>
      <c r="G84" s="24">
        <f t="shared" si="27"/>
        <v>0</v>
      </c>
      <c r="H84" s="24" t="str">
        <f>IFERROR(VLOOKUP(C84,'ข้อมูลใน regis สัตววิทยา'!$A$2:$G$77,6,FALSE)," ")</f>
        <v xml:space="preserve"> </v>
      </c>
      <c r="I84" s="24" t="str">
        <f>IFERROR(VLOOKUP(C84,'ข้อมูลใน regis สัตววิทยา'!$A$2:$G$77,7,FALSE)," ")</f>
        <v xml:space="preserve"> </v>
      </c>
      <c r="J84" s="24" t="str">
        <f>IFERROR(VLOOKUP(C84,'ข้อมูลใน regis สัตววิทยา'!$A$2:$G$77,4,FALSE),"  ")</f>
        <v xml:space="preserve">  </v>
      </c>
      <c r="K84" s="24" t="str">
        <f t="shared" si="23"/>
        <v>ไม่ศึกษา</v>
      </c>
      <c r="L84" s="24" t="str">
        <f t="shared" si="28"/>
        <v xml:space="preserve">  </v>
      </c>
      <c r="M84" s="24"/>
    </row>
    <row r="85" spans="1:13" ht="20.25" customHeight="1" x14ac:dyDescent="0.5">
      <c r="A85" s="26"/>
      <c r="B85" s="27"/>
      <c r="C85" s="28" t="s">
        <v>346</v>
      </c>
      <c r="D85" s="29" t="s">
        <v>200</v>
      </c>
      <c r="E85" s="30" t="s">
        <v>450</v>
      </c>
      <c r="F85" s="24" t="s">
        <v>132</v>
      </c>
      <c r="G85" s="24">
        <f t="shared" si="27"/>
        <v>0</v>
      </c>
      <c r="H85" s="24" t="str">
        <f>IFERROR(VLOOKUP(C85,'ข้อมูลใน regis สัตววิทยา'!$A$2:$G$77,6,FALSE)," ")</f>
        <v xml:space="preserve"> </v>
      </c>
      <c r="I85" s="24" t="str">
        <f>IFERROR(VLOOKUP(C85,'ข้อมูลใน regis สัตววิทยา'!$A$2:$G$77,7,FALSE)," ")</f>
        <v xml:space="preserve"> </v>
      </c>
      <c r="J85" s="24" t="str">
        <f>IFERROR(VLOOKUP(C85,'ข้อมูลใน regis สัตววิทยา'!$A$2:$G$77,4,FALSE),"  ")</f>
        <v xml:space="preserve">  </v>
      </c>
      <c r="K85" s="24" t="str">
        <f t="shared" si="23"/>
        <v>ไม่ศึกษา</v>
      </c>
      <c r="L85" s="24" t="str">
        <f t="shared" si="28"/>
        <v xml:space="preserve">  </v>
      </c>
      <c r="M85" s="24"/>
    </row>
    <row r="86" spans="1:13" ht="20.25" customHeight="1" x14ac:dyDescent="0.5">
      <c r="A86" s="26"/>
      <c r="B86" s="27"/>
      <c r="C86" s="28" t="s">
        <v>347</v>
      </c>
      <c r="D86" s="29" t="s">
        <v>204</v>
      </c>
      <c r="E86" s="30" t="s">
        <v>451</v>
      </c>
      <c r="F86" s="24" t="s">
        <v>132</v>
      </c>
      <c r="G86" s="24">
        <f t="shared" si="27"/>
        <v>0</v>
      </c>
      <c r="H86" s="24" t="str">
        <f>IFERROR(VLOOKUP(C86,'ข้อมูลใน regis สัตววิทยา'!$A$2:$G$77,6,FALSE)," ")</f>
        <v xml:space="preserve"> </v>
      </c>
      <c r="I86" s="24" t="str">
        <f>IFERROR(VLOOKUP(C86,'ข้อมูลใน regis สัตววิทยา'!$A$2:$G$77,7,FALSE)," ")</f>
        <v xml:space="preserve"> </v>
      </c>
      <c r="J86" s="24" t="str">
        <f>IFERROR(VLOOKUP(C86,'ข้อมูลใน regis สัตววิทยา'!$A$2:$G$77,4,FALSE),"  ")</f>
        <v xml:space="preserve">  </v>
      </c>
      <c r="K86" s="24" t="str">
        <f t="shared" si="23"/>
        <v>ไม่ศึกษา</v>
      </c>
      <c r="L86" s="24" t="str">
        <f t="shared" si="28"/>
        <v xml:space="preserve">  </v>
      </c>
      <c r="M86" s="24"/>
    </row>
    <row r="87" spans="1:13" ht="20.25" customHeight="1" x14ac:dyDescent="0.5">
      <c r="A87" s="26"/>
      <c r="B87" s="27"/>
      <c r="C87" s="28" t="s">
        <v>348</v>
      </c>
      <c r="D87" s="29" t="s">
        <v>206</v>
      </c>
      <c r="E87" s="30" t="s">
        <v>452</v>
      </c>
      <c r="F87" s="24" t="s">
        <v>132</v>
      </c>
      <c r="G87" s="24">
        <f t="shared" si="27"/>
        <v>0</v>
      </c>
      <c r="H87" s="24" t="str">
        <f>IFERROR(VLOOKUP(C87,'ข้อมูลใน regis สัตววิทยา'!$A$2:$G$77,6,FALSE)," ")</f>
        <v xml:space="preserve"> </v>
      </c>
      <c r="I87" s="24" t="str">
        <f>IFERROR(VLOOKUP(C87,'ข้อมูลใน regis สัตววิทยา'!$A$2:$G$77,7,FALSE)," ")</f>
        <v xml:space="preserve"> </v>
      </c>
      <c r="J87" s="24" t="str">
        <f>IFERROR(VLOOKUP(C87,'ข้อมูลใน regis สัตววิทยา'!$A$2:$G$77,4,FALSE),"  ")</f>
        <v xml:space="preserve">  </v>
      </c>
      <c r="K87" s="24" t="str">
        <f t="shared" si="23"/>
        <v>ไม่ศึกษา</v>
      </c>
      <c r="L87" s="24" t="str">
        <f t="shared" si="28"/>
        <v xml:space="preserve">  </v>
      </c>
      <c r="M87" s="24"/>
    </row>
    <row r="88" spans="1:13" ht="20.25" customHeight="1" x14ac:dyDescent="0.5">
      <c r="A88" s="26"/>
      <c r="B88" s="27"/>
      <c r="C88" s="28" t="s">
        <v>349</v>
      </c>
      <c r="D88" s="29" t="s">
        <v>208</v>
      </c>
      <c r="E88" s="30" t="s">
        <v>453</v>
      </c>
      <c r="F88" s="24" t="s">
        <v>135</v>
      </c>
      <c r="G88" s="24">
        <f t="shared" si="27"/>
        <v>0</v>
      </c>
      <c r="H88" s="24" t="str">
        <f>IFERROR(VLOOKUP(C88,'ข้อมูลใน regis สัตววิทยา'!$A$2:$G$77,6,FALSE)," ")</f>
        <v xml:space="preserve"> </v>
      </c>
      <c r="I88" s="24" t="str">
        <f>IFERROR(VLOOKUP(C88,'ข้อมูลใน regis สัตววิทยา'!$A$2:$G$77,7,FALSE)," ")</f>
        <v xml:space="preserve"> </v>
      </c>
      <c r="J88" s="24" t="str">
        <f>IFERROR(VLOOKUP(C88,'ข้อมูลใน regis สัตววิทยา'!$A$2:$G$77,4,FALSE),"  ")</f>
        <v xml:space="preserve">  </v>
      </c>
      <c r="K88" s="24" t="str">
        <f t="shared" si="23"/>
        <v>ไม่ศึกษา</v>
      </c>
      <c r="L88" s="24" t="str">
        <f t="shared" si="28"/>
        <v xml:space="preserve">  </v>
      </c>
      <c r="M88" s="24"/>
    </row>
    <row r="89" spans="1:13" ht="20.25" customHeight="1" x14ac:dyDescent="0.5">
      <c r="A89" s="26"/>
      <c r="B89" s="27"/>
      <c r="C89" s="28" t="s">
        <v>350</v>
      </c>
      <c r="D89" s="35" t="s">
        <v>210</v>
      </c>
      <c r="E89" s="38" t="s">
        <v>454</v>
      </c>
      <c r="F89" s="24" t="s">
        <v>115</v>
      </c>
      <c r="G89" s="24">
        <f t="shared" si="27"/>
        <v>0</v>
      </c>
      <c r="H89" s="24" t="str">
        <f>IFERROR(VLOOKUP(C89,'ข้อมูลใน regis สัตววิทยา'!$A$2:$G$77,6,FALSE)," ")</f>
        <v xml:space="preserve"> </v>
      </c>
      <c r="I89" s="24" t="str">
        <f>IFERROR(VLOOKUP(C89,'ข้อมูลใน regis สัตววิทยา'!$A$2:$G$77,7,FALSE)," ")</f>
        <v xml:space="preserve"> </v>
      </c>
      <c r="J89" s="24" t="str">
        <f>IFERROR(VLOOKUP(C89,'ข้อมูลใน regis สัตววิทยา'!$A$2:$G$77,4,FALSE),"  ")</f>
        <v xml:space="preserve">  </v>
      </c>
      <c r="K89" s="24" t="str">
        <f t="shared" si="23"/>
        <v>ไม่ศึกษา</v>
      </c>
      <c r="L89" s="24" t="str">
        <f t="shared" si="28"/>
        <v xml:space="preserve">  </v>
      </c>
      <c r="M89" s="24"/>
    </row>
    <row r="90" spans="1:13" ht="20.25" customHeight="1" x14ac:dyDescent="0.5">
      <c r="A90" s="26"/>
      <c r="B90" s="27"/>
      <c r="C90" s="28" t="s">
        <v>351</v>
      </c>
      <c r="D90" s="29" t="s">
        <v>212</v>
      </c>
      <c r="E90" s="30" t="s">
        <v>455</v>
      </c>
      <c r="F90" s="24" t="s">
        <v>132</v>
      </c>
      <c r="G90" s="24">
        <f t="shared" si="27"/>
        <v>0</v>
      </c>
      <c r="H90" s="24" t="str">
        <f>IFERROR(VLOOKUP(C90,'ข้อมูลใน regis สัตววิทยา'!$A$2:$G$77,6,FALSE)," ")</f>
        <v xml:space="preserve"> </v>
      </c>
      <c r="I90" s="24" t="str">
        <f>IFERROR(VLOOKUP(C90,'ข้อมูลใน regis สัตววิทยา'!$A$2:$G$77,7,FALSE)," ")</f>
        <v xml:space="preserve"> </v>
      </c>
      <c r="J90" s="24" t="str">
        <f>IFERROR(VLOOKUP(C90,'ข้อมูลใน regis สัตววิทยา'!$A$2:$G$77,4,FALSE),"  ")</f>
        <v xml:space="preserve">  </v>
      </c>
      <c r="K90" s="24" t="str">
        <f t="shared" si="23"/>
        <v>ไม่ศึกษา</v>
      </c>
      <c r="L90" s="24" t="str">
        <f t="shared" si="28"/>
        <v xml:space="preserve">  </v>
      </c>
      <c r="M90" s="24"/>
    </row>
    <row r="91" spans="1:13" ht="20.25" customHeight="1" x14ac:dyDescent="0.5">
      <c r="A91" s="26"/>
      <c r="B91" s="27"/>
      <c r="C91" s="28" t="s">
        <v>352</v>
      </c>
      <c r="D91" s="29" t="s">
        <v>214</v>
      </c>
      <c r="E91" s="30" t="s">
        <v>456</v>
      </c>
      <c r="F91" s="24" t="s">
        <v>115</v>
      </c>
      <c r="G91" s="24">
        <f t="shared" si="27"/>
        <v>0</v>
      </c>
      <c r="H91" s="24" t="str">
        <f>IFERROR(VLOOKUP(C91,'ข้อมูลใน regis สัตววิทยา'!$A$2:$G$77,6,FALSE)," ")</f>
        <v xml:space="preserve"> </v>
      </c>
      <c r="I91" s="24" t="str">
        <f>IFERROR(VLOOKUP(C91,'ข้อมูลใน regis สัตววิทยา'!$A$2:$G$77,7,FALSE)," ")</f>
        <v xml:space="preserve"> </v>
      </c>
      <c r="J91" s="24" t="str">
        <f>IFERROR(VLOOKUP(C91,'ข้อมูลใน regis สัตววิทยา'!$A$2:$G$77,4,FALSE),"  ")</f>
        <v xml:space="preserve">  </v>
      </c>
      <c r="K91" s="24" t="str">
        <f t="shared" si="23"/>
        <v>ไม่ศึกษา</v>
      </c>
      <c r="L91" s="24" t="str">
        <f t="shared" si="28"/>
        <v xml:space="preserve">  </v>
      </c>
      <c r="M91" s="24"/>
    </row>
    <row r="92" spans="1:13" ht="20.25" customHeight="1" x14ac:dyDescent="0.5">
      <c r="A92" s="26"/>
      <c r="B92" s="27"/>
      <c r="C92" s="28" t="s">
        <v>353</v>
      </c>
      <c r="D92" s="29" t="s">
        <v>216</v>
      </c>
      <c r="E92" s="30" t="s">
        <v>457</v>
      </c>
      <c r="F92" s="39" t="s">
        <v>132</v>
      </c>
      <c r="G92" s="24">
        <f t="shared" si="27"/>
        <v>0</v>
      </c>
      <c r="H92" s="24" t="str">
        <f>IFERROR(VLOOKUP(C92,'ข้อมูลใน regis สัตววิทยา'!$A$2:$G$77,6,FALSE)," ")</f>
        <v xml:space="preserve"> </v>
      </c>
      <c r="I92" s="24" t="str">
        <f>IFERROR(VLOOKUP(C92,'ข้อมูลใน regis สัตววิทยา'!$A$2:$G$77,7,FALSE)," ")</f>
        <v xml:space="preserve"> </v>
      </c>
      <c r="J92" s="24" t="str">
        <f>IFERROR(VLOOKUP(C92,'ข้อมูลใน regis สัตววิทยา'!$A$2:$G$77,4,FALSE),"  ")</f>
        <v xml:space="preserve">  </v>
      </c>
      <c r="K92" s="24" t="str">
        <f t="shared" si="23"/>
        <v>ไม่ศึกษา</v>
      </c>
      <c r="L92" s="24" t="str">
        <f t="shared" si="28"/>
        <v xml:space="preserve">  </v>
      </c>
      <c r="M92" s="24"/>
    </row>
    <row r="93" spans="1:13" ht="20.25" customHeight="1" x14ac:dyDescent="0.5">
      <c r="A93" s="26"/>
      <c r="B93" s="27"/>
      <c r="C93" s="28" t="s">
        <v>354</v>
      </c>
      <c r="D93" s="29" t="s">
        <v>218</v>
      </c>
      <c r="E93" s="30" t="s">
        <v>458</v>
      </c>
      <c r="F93" s="24" t="s">
        <v>132</v>
      </c>
      <c r="G93" s="24">
        <f t="shared" si="27"/>
        <v>0</v>
      </c>
      <c r="H93" s="24" t="str">
        <f>IFERROR(VLOOKUP(C93,'ข้อมูลใน regis สัตววิทยา'!$A$2:$G$77,6,FALSE)," ")</f>
        <v xml:space="preserve"> </v>
      </c>
      <c r="I93" s="24" t="str">
        <f>IFERROR(VLOOKUP(C93,'ข้อมูลใน regis สัตววิทยา'!$A$2:$G$77,7,FALSE)," ")</f>
        <v xml:space="preserve"> </v>
      </c>
      <c r="J93" s="24" t="str">
        <f>IFERROR(VLOOKUP(C93,'ข้อมูลใน regis สัตววิทยา'!$A$2:$G$77,4,FALSE),"  ")</f>
        <v xml:space="preserve">  </v>
      </c>
      <c r="K93" s="24" t="str">
        <f t="shared" si="23"/>
        <v>ไม่ศึกษา</v>
      </c>
      <c r="L93" s="24" t="str">
        <f t="shared" si="28"/>
        <v xml:space="preserve">  </v>
      </c>
      <c r="M93" s="24"/>
    </row>
    <row r="94" spans="1:13" ht="20.25" customHeight="1" x14ac:dyDescent="0.5">
      <c r="A94" s="26"/>
      <c r="B94" s="27"/>
      <c r="C94" s="28" t="s">
        <v>749</v>
      </c>
      <c r="D94" s="29"/>
      <c r="E94" s="30" t="s">
        <v>750</v>
      </c>
      <c r="F94" s="24" t="s">
        <v>115</v>
      </c>
      <c r="G94" s="24">
        <f t="shared" ref="G94" si="29">IF(K94&lt;&gt;"ไม่ศึกษา",LEFT(F94,1),0)</f>
        <v>0</v>
      </c>
      <c r="H94" s="24" t="str">
        <f>IFERROR(VLOOKUP(C94,'ข้อมูลใน regis สัตววิทยา'!$A$2:$G$77,6,FALSE)," ")</f>
        <v xml:space="preserve"> </v>
      </c>
      <c r="I94" s="24" t="str">
        <f>IFERROR(VLOOKUP(C94,'ข้อมูลใน regis สัตววิทยา'!$A$2:$G$77,7,FALSE)," ")</f>
        <v xml:space="preserve"> </v>
      </c>
      <c r="J94" s="24" t="str">
        <f>IFERROR(VLOOKUP(C94,'ข้อมูลใน regis สัตววิทยา'!$A$2:$G$77,4,FALSE),"  ")</f>
        <v xml:space="preserve">  </v>
      </c>
      <c r="K94" s="24" t="str">
        <f t="shared" ref="K94" si="30">IFERROR(IF(J94="A",4,IF(J94="B+",3.5,IF(J94="B",3,IF(J94="C+",2.5,IF(J94="C",2,IF(J94="D+",1.5,IF(J94="D",1,IF(J94="F",0,IF(J94="N","กำลังศึกษา","ไม่ศึกษา"))))))))),"  ")</f>
        <v>ไม่ศึกษา</v>
      </c>
      <c r="L94" s="24" t="str">
        <f t="shared" ref="L94" si="31">IF(K94="ผ่าน","  ",IF(K94="ไม่ศึกษา","  ",IF(K94="กำลังศึกษา"," ",K94*G94)))</f>
        <v xml:space="preserve">  </v>
      </c>
      <c r="M94" s="24"/>
    </row>
    <row r="95" spans="1:13" ht="20.25" customHeight="1" x14ac:dyDescent="0.5">
      <c r="A95" s="26"/>
      <c r="B95" s="27"/>
      <c r="C95" s="28" t="s">
        <v>355</v>
      </c>
      <c r="D95" s="29" t="s">
        <v>220</v>
      </c>
      <c r="E95" s="30" t="s">
        <v>442</v>
      </c>
      <c r="F95" s="24" t="s">
        <v>115</v>
      </c>
      <c r="G95" s="24">
        <f t="shared" si="27"/>
        <v>0</v>
      </c>
      <c r="H95" s="24" t="str">
        <f>IFERROR(VLOOKUP(C95,'ข้อมูลใน regis สัตววิทยา'!$A$2:$G$77,6,FALSE)," ")</f>
        <v xml:space="preserve"> </v>
      </c>
      <c r="I95" s="24" t="str">
        <f>IFERROR(VLOOKUP(C95,'ข้อมูลใน regis สัตววิทยา'!$A$2:$G$77,7,FALSE)," ")</f>
        <v xml:space="preserve"> </v>
      </c>
      <c r="J95" s="24" t="str">
        <f>IFERROR(VLOOKUP(C95,'ข้อมูลใน regis สัตววิทยา'!$A$2:$G$77,4,FALSE),"  ")</f>
        <v xml:space="preserve">  </v>
      </c>
      <c r="K95" s="24" t="str">
        <f t="shared" si="23"/>
        <v>ไม่ศึกษา</v>
      </c>
      <c r="L95" s="24" t="str">
        <f t="shared" si="28"/>
        <v xml:space="preserve">  </v>
      </c>
      <c r="M95" s="24"/>
    </row>
    <row r="96" spans="1:13" ht="20.25" customHeight="1" x14ac:dyDescent="0.5">
      <c r="A96" s="26"/>
      <c r="B96" s="27"/>
      <c r="C96" s="28" t="s">
        <v>356</v>
      </c>
      <c r="D96" s="29" t="s">
        <v>222</v>
      </c>
      <c r="E96" s="30" t="s">
        <v>459</v>
      </c>
      <c r="F96" s="24" t="s">
        <v>132</v>
      </c>
      <c r="G96" s="24">
        <f t="shared" si="27"/>
        <v>0</v>
      </c>
      <c r="H96" s="24" t="str">
        <f>IFERROR(VLOOKUP(C96,'ข้อมูลใน regis สัตววิทยา'!$A$2:$G$77,6,FALSE)," ")</f>
        <v xml:space="preserve"> </v>
      </c>
      <c r="I96" s="24" t="str">
        <f>IFERROR(VLOOKUP(C96,'ข้อมูลใน regis สัตววิทยา'!$A$2:$G$77,7,FALSE)," ")</f>
        <v xml:space="preserve"> </v>
      </c>
      <c r="J96" s="24" t="str">
        <f>IFERROR(VLOOKUP(C96,'ข้อมูลใน regis สัตววิทยา'!$A$2:$G$77,4,FALSE),"  ")</f>
        <v xml:space="preserve">  </v>
      </c>
      <c r="K96" s="24" t="str">
        <f t="shared" si="23"/>
        <v>ไม่ศึกษา</v>
      </c>
      <c r="L96" s="24" t="str">
        <f t="shared" si="28"/>
        <v xml:space="preserve">  </v>
      </c>
      <c r="M96" s="24"/>
    </row>
    <row r="97" spans="1:14" ht="20.25" customHeight="1" x14ac:dyDescent="0.5">
      <c r="A97" s="26"/>
      <c r="B97" s="27"/>
      <c r="C97" s="28" t="s">
        <v>357</v>
      </c>
      <c r="D97" s="29" t="s">
        <v>224</v>
      </c>
      <c r="E97" s="30" t="s">
        <v>460</v>
      </c>
      <c r="F97" s="24" t="s">
        <v>115</v>
      </c>
      <c r="G97" s="24">
        <f t="shared" si="27"/>
        <v>0</v>
      </c>
      <c r="H97" s="24" t="str">
        <f>IFERROR(VLOOKUP(C97,'ข้อมูลใน regis สัตววิทยา'!$A$2:$G$77,6,FALSE)," ")</f>
        <v xml:space="preserve"> </v>
      </c>
      <c r="I97" s="24" t="str">
        <f>IFERROR(VLOOKUP(C97,'ข้อมูลใน regis สัตววิทยา'!$A$2:$G$77,7,FALSE)," ")</f>
        <v xml:space="preserve"> </v>
      </c>
      <c r="J97" s="24" t="str">
        <f>IFERROR(VLOOKUP(C97,'ข้อมูลใน regis สัตววิทยา'!$A$2:$G$77,4,FALSE),"  ")</f>
        <v xml:space="preserve">  </v>
      </c>
      <c r="K97" s="24" t="str">
        <f t="shared" si="23"/>
        <v>ไม่ศึกษา</v>
      </c>
      <c r="L97" s="24" t="str">
        <f t="shared" si="28"/>
        <v xml:space="preserve">  </v>
      </c>
      <c r="M97" s="24"/>
    </row>
    <row r="98" spans="1:14" ht="20.25" customHeight="1" x14ac:dyDescent="0.5">
      <c r="A98" s="26"/>
      <c r="B98" s="27"/>
      <c r="C98" s="28" t="s">
        <v>358</v>
      </c>
      <c r="D98" s="29" t="s">
        <v>226</v>
      </c>
      <c r="E98" s="30" t="s">
        <v>461</v>
      </c>
      <c r="F98" s="24" t="s">
        <v>115</v>
      </c>
      <c r="G98" s="24">
        <f t="shared" si="27"/>
        <v>0</v>
      </c>
      <c r="H98" s="24" t="str">
        <f>IFERROR(VLOOKUP(C98,'ข้อมูลใน regis สัตววิทยา'!$A$2:$G$77,6,FALSE)," ")</f>
        <v xml:space="preserve"> </v>
      </c>
      <c r="I98" s="24" t="str">
        <f>IFERROR(VLOOKUP(C98,'ข้อมูลใน regis สัตววิทยา'!$A$2:$G$77,7,FALSE)," ")</f>
        <v xml:space="preserve"> </v>
      </c>
      <c r="J98" s="24" t="str">
        <f>IFERROR(VLOOKUP(C98,'ข้อมูลใน regis สัตววิทยา'!$A$2:$G$77,4,FALSE),"  ")</f>
        <v xml:space="preserve">  </v>
      </c>
      <c r="K98" s="24" t="str">
        <f t="shared" si="23"/>
        <v>ไม่ศึกษา</v>
      </c>
      <c r="L98" s="24" t="str">
        <f t="shared" si="28"/>
        <v xml:space="preserve">  </v>
      </c>
      <c r="M98" s="24"/>
    </row>
    <row r="99" spans="1:14" ht="20.25" customHeight="1" x14ac:dyDescent="0.5">
      <c r="A99" s="26"/>
      <c r="B99" s="27"/>
      <c r="C99" s="28" t="s">
        <v>359</v>
      </c>
      <c r="D99" s="29" t="s">
        <v>228</v>
      </c>
      <c r="E99" s="30" t="s">
        <v>462</v>
      </c>
      <c r="F99" s="24" t="s">
        <v>115</v>
      </c>
      <c r="G99" s="24">
        <f t="shared" si="27"/>
        <v>0</v>
      </c>
      <c r="H99" s="24" t="str">
        <f>IFERROR(VLOOKUP(C99,'ข้อมูลใน regis สัตววิทยา'!$A$2:$G$77,6,FALSE)," ")</f>
        <v xml:space="preserve"> </v>
      </c>
      <c r="I99" s="24" t="str">
        <f>IFERROR(VLOOKUP(C99,'ข้อมูลใน regis สัตววิทยา'!$A$2:$G$77,7,FALSE)," ")</f>
        <v xml:space="preserve"> </v>
      </c>
      <c r="J99" s="24" t="str">
        <f>IFERROR(VLOOKUP(C99,'ข้อมูลใน regis สัตววิทยา'!$A$2:$G$77,4,FALSE),"  ")</f>
        <v xml:space="preserve">  </v>
      </c>
      <c r="K99" s="24" t="str">
        <f t="shared" si="23"/>
        <v>ไม่ศึกษา</v>
      </c>
      <c r="L99" s="24" t="str">
        <f t="shared" si="28"/>
        <v xml:space="preserve">  </v>
      </c>
      <c r="M99" s="24"/>
    </row>
    <row r="100" spans="1:14" ht="20.25" customHeight="1" x14ac:dyDescent="0.5">
      <c r="A100" s="26"/>
      <c r="B100" s="27"/>
      <c r="C100" s="28" t="s">
        <v>360</v>
      </c>
      <c r="D100" s="29" t="s">
        <v>230</v>
      </c>
      <c r="E100" s="30" t="s">
        <v>463</v>
      </c>
      <c r="F100" s="24" t="s">
        <v>115</v>
      </c>
      <c r="G100" s="24">
        <f t="shared" si="27"/>
        <v>0</v>
      </c>
      <c r="H100" s="24" t="str">
        <f>IFERROR(VLOOKUP(C100,'ข้อมูลใน regis สัตววิทยา'!$A$2:$G$77,6,FALSE)," ")</f>
        <v xml:space="preserve"> </v>
      </c>
      <c r="I100" s="24" t="str">
        <f>IFERROR(VLOOKUP(C100,'ข้อมูลใน regis สัตววิทยา'!$A$2:$G$77,7,FALSE)," ")</f>
        <v xml:space="preserve"> </v>
      </c>
      <c r="J100" s="24" t="str">
        <f>IFERROR(VLOOKUP(C100,'ข้อมูลใน regis สัตววิทยา'!$A$2:$G$77,4,FALSE),"  ")</f>
        <v xml:space="preserve">  </v>
      </c>
      <c r="K100" s="24" t="str">
        <f t="shared" si="23"/>
        <v>ไม่ศึกษา</v>
      </c>
      <c r="L100" s="24" t="str">
        <f t="shared" si="28"/>
        <v xml:space="preserve">  </v>
      </c>
      <c r="M100" s="24"/>
    </row>
    <row r="101" spans="1:14" ht="20.25" customHeight="1" x14ac:dyDescent="0.5">
      <c r="A101" s="26"/>
      <c r="B101" s="27"/>
      <c r="C101" s="28" t="s">
        <v>361</v>
      </c>
      <c r="D101" s="29" t="s">
        <v>232</v>
      </c>
      <c r="E101" s="30" t="s">
        <v>464</v>
      </c>
      <c r="F101" s="24" t="s">
        <v>132</v>
      </c>
      <c r="G101" s="24">
        <f t="shared" si="27"/>
        <v>0</v>
      </c>
      <c r="H101" s="24" t="str">
        <f>IFERROR(VLOOKUP(C101,'ข้อมูลใน regis สัตววิทยา'!$A$2:$G$77,6,FALSE)," ")</f>
        <v xml:space="preserve"> </v>
      </c>
      <c r="I101" s="24" t="str">
        <f>IFERROR(VLOOKUP(C101,'ข้อมูลใน regis สัตววิทยา'!$A$2:$G$77,7,FALSE)," ")</f>
        <v xml:space="preserve"> </v>
      </c>
      <c r="J101" s="24" t="str">
        <f>IFERROR(VLOOKUP(C101,'ข้อมูลใน regis สัตววิทยา'!$A$2:$G$77,4,FALSE),"  ")</f>
        <v xml:space="preserve">  </v>
      </c>
      <c r="K101" s="24" t="str">
        <f t="shared" si="23"/>
        <v>ไม่ศึกษา</v>
      </c>
      <c r="L101" s="24" t="str">
        <f t="shared" si="28"/>
        <v xml:space="preserve">  </v>
      </c>
      <c r="M101" s="24"/>
    </row>
    <row r="102" spans="1:14" ht="20.25" customHeight="1" x14ac:dyDescent="0.5">
      <c r="A102" s="26"/>
      <c r="B102" s="27"/>
      <c r="C102" s="28" t="s">
        <v>362</v>
      </c>
      <c r="D102" s="29" t="s">
        <v>234</v>
      </c>
      <c r="E102" s="30" t="s">
        <v>465</v>
      </c>
      <c r="F102" s="24" t="s">
        <v>132</v>
      </c>
      <c r="G102" s="24">
        <f t="shared" si="27"/>
        <v>0</v>
      </c>
      <c r="H102" s="24" t="str">
        <f>IFERROR(VLOOKUP(C102,'ข้อมูลใน regis สัตววิทยา'!$A$2:$G$77,6,FALSE)," ")</f>
        <v xml:space="preserve"> </v>
      </c>
      <c r="I102" s="24" t="str">
        <f>IFERROR(VLOOKUP(C102,'ข้อมูลใน regis สัตววิทยา'!$A$2:$G$77,7,FALSE)," ")</f>
        <v xml:space="preserve"> </v>
      </c>
      <c r="J102" s="24" t="str">
        <f>IFERROR(VLOOKUP(C102,'ข้อมูลใน regis สัตววิทยา'!$A$2:$G$77,4,FALSE),"  ")</f>
        <v xml:space="preserve">  </v>
      </c>
      <c r="K102" s="24" t="str">
        <f t="shared" si="23"/>
        <v>ไม่ศึกษา</v>
      </c>
      <c r="L102" s="24" t="str">
        <f t="shared" si="28"/>
        <v xml:space="preserve">  </v>
      </c>
      <c r="M102" s="24"/>
    </row>
    <row r="103" spans="1:14" ht="20.25" customHeight="1" x14ac:dyDescent="0.5">
      <c r="A103" s="26"/>
      <c r="B103" s="27"/>
      <c r="C103" s="28" t="s">
        <v>363</v>
      </c>
      <c r="D103" s="29" t="s">
        <v>236</v>
      </c>
      <c r="E103" s="30" t="s">
        <v>466</v>
      </c>
      <c r="F103" s="24" t="s">
        <v>115</v>
      </c>
      <c r="G103" s="24">
        <f t="shared" si="27"/>
        <v>0</v>
      </c>
      <c r="H103" s="24" t="str">
        <f>IFERROR(VLOOKUP(C103,'ข้อมูลใน regis สัตววิทยา'!$A$2:$G$77,6,FALSE)," ")</f>
        <v xml:space="preserve"> </v>
      </c>
      <c r="I103" s="24" t="str">
        <f>IFERROR(VLOOKUP(C103,'ข้อมูลใน regis สัตววิทยา'!$A$2:$G$77,7,FALSE)," ")</f>
        <v xml:space="preserve"> </v>
      </c>
      <c r="J103" s="24" t="str">
        <f>IFERROR(VLOOKUP(C103,'ข้อมูลใน regis สัตววิทยา'!$A$2:$G$77,4,FALSE),"  ")</f>
        <v xml:space="preserve">  </v>
      </c>
      <c r="K103" s="24" t="str">
        <f t="shared" ref="K103:K106" si="32">IFERROR(IF(J103="A",4,IF(J103="B+",3.5,IF(J103="B",3,IF(J103="C+",2.5,IF(J103="C",2,IF(J103="D+",1.5,IF(J103="D",1,IF(J103="F",0,IF(J103="N","กำลังศึกษา","ไม่ศึกษา"))))))))),"  ")</f>
        <v>ไม่ศึกษา</v>
      </c>
      <c r="L103" s="24" t="str">
        <f t="shared" si="28"/>
        <v xml:space="preserve">  </v>
      </c>
      <c r="M103" s="24"/>
    </row>
    <row r="104" spans="1:14" ht="20.25" customHeight="1" x14ac:dyDescent="0.5">
      <c r="A104" s="26"/>
      <c r="B104" s="27"/>
      <c r="C104" s="28" t="s">
        <v>364</v>
      </c>
      <c r="D104" s="29" t="s">
        <v>238</v>
      </c>
      <c r="E104" s="30" t="s">
        <v>467</v>
      </c>
      <c r="F104" s="24" t="s">
        <v>115</v>
      </c>
      <c r="G104" s="24">
        <f t="shared" si="27"/>
        <v>0</v>
      </c>
      <c r="H104" s="24" t="str">
        <f>IFERROR(VLOOKUP(C104,'ข้อมูลใน regis สัตววิทยา'!$A$2:$G$77,6,FALSE)," ")</f>
        <v xml:space="preserve"> </v>
      </c>
      <c r="I104" s="24" t="str">
        <f>IFERROR(VLOOKUP(C104,'ข้อมูลใน regis สัตววิทยา'!$A$2:$G$77,7,FALSE)," ")</f>
        <v xml:space="preserve"> </v>
      </c>
      <c r="J104" s="24" t="str">
        <f>IFERROR(VLOOKUP(C104,'ข้อมูลใน regis สัตววิทยา'!$A$2:$G$77,4,FALSE),"  ")</f>
        <v xml:space="preserve">  </v>
      </c>
      <c r="K104" s="24" t="str">
        <f t="shared" si="32"/>
        <v>ไม่ศึกษา</v>
      </c>
      <c r="L104" s="24" t="str">
        <f t="shared" si="28"/>
        <v xml:space="preserve">  </v>
      </c>
      <c r="M104" s="24"/>
    </row>
    <row r="105" spans="1:14" ht="20.25" customHeight="1" x14ac:dyDescent="0.5">
      <c r="A105" s="26"/>
      <c r="B105" s="27"/>
      <c r="C105" s="28" t="s">
        <v>365</v>
      </c>
      <c r="D105" s="29" t="s">
        <v>240</v>
      </c>
      <c r="E105" s="30" t="s">
        <v>468</v>
      </c>
      <c r="F105" s="24" t="s">
        <v>115</v>
      </c>
      <c r="G105" s="24">
        <f t="shared" si="27"/>
        <v>0</v>
      </c>
      <c r="H105" s="24" t="str">
        <f>IFERROR(VLOOKUP(C105,'ข้อมูลใน regis สัตววิทยา'!$A$2:$G$77,6,FALSE)," ")</f>
        <v xml:space="preserve"> </v>
      </c>
      <c r="I105" s="24" t="str">
        <f>IFERROR(VLOOKUP(C105,'ข้อมูลใน regis สัตววิทยา'!$A$2:$G$77,7,FALSE)," ")</f>
        <v xml:space="preserve"> </v>
      </c>
      <c r="J105" s="24" t="str">
        <f>IFERROR(VLOOKUP(C105,'ข้อมูลใน regis สัตววิทยา'!$A$2:$G$77,4,FALSE),"  ")</f>
        <v xml:space="preserve">  </v>
      </c>
      <c r="K105" s="24" t="str">
        <f t="shared" si="32"/>
        <v>ไม่ศึกษา</v>
      </c>
      <c r="L105" s="24" t="str">
        <f t="shared" si="28"/>
        <v xml:space="preserve">  </v>
      </c>
      <c r="M105" s="24"/>
    </row>
    <row r="106" spans="1:14" ht="20.25" customHeight="1" x14ac:dyDescent="0.5">
      <c r="A106" s="26"/>
      <c r="B106" s="27"/>
      <c r="C106" s="28" t="s">
        <v>366</v>
      </c>
      <c r="D106" s="29" t="s">
        <v>179</v>
      </c>
      <c r="E106" s="30" t="s">
        <v>469</v>
      </c>
      <c r="F106" s="24">
        <v>3</v>
      </c>
      <c r="G106" s="24">
        <f t="shared" si="27"/>
        <v>0</v>
      </c>
      <c r="H106" s="24" t="str">
        <f>IFERROR(VLOOKUP(C106,'ข้อมูลใน regis สัตววิทยา'!$A$2:$G$77,6,FALSE)," ")</f>
        <v xml:space="preserve"> </v>
      </c>
      <c r="I106" s="24" t="str">
        <f>IFERROR(VLOOKUP(C106,'ข้อมูลใน regis สัตววิทยา'!$A$2:$G$77,7,FALSE)," ")</f>
        <v xml:space="preserve"> </v>
      </c>
      <c r="J106" s="24" t="str">
        <f>IFERROR(VLOOKUP(C106,'ข้อมูลใน regis สัตววิทยา'!$A$2:$G$77,4,FALSE),"  ")</f>
        <v xml:space="preserve">  </v>
      </c>
      <c r="K106" s="24" t="str">
        <f t="shared" si="32"/>
        <v>ไม่ศึกษา</v>
      </c>
      <c r="L106" s="24" t="str">
        <f t="shared" si="28"/>
        <v xml:space="preserve">  </v>
      </c>
      <c r="M106" s="24"/>
    </row>
    <row r="107" spans="1:14" ht="18.95" customHeight="1" x14ac:dyDescent="0.5">
      <c r="A107" s="40" t="s">
        <v>258</v>
      </c>
      <c r="B107" s="27"/>
      <c r="C107" s="28"/>
      <c r="D107" s="29"/>
      <c r="E107" s="30"/>
      <c r="F107" s="24">
        <f>G107</f>
        <v>0</v>
      </c>
      <c r="G107" s="24">
        <f>SUM(G108+G115+G116+G117+G118+G119+G109+G110+G111+G112+G113+G114)</f>
        <v>0</v>
      </c>
      <c r="H107" s="24"/>
      <c r="I107" s="24"/>
      <c r="J107" s="24"/>
      <c r="K107" s="24"/>
      <c r="L107" s="24"/>
      <c r="M107" s="24" t="str">
        <f>IF((G107-N107)&gt;=0,"ครบ","ไม่ครบ")</f>
        <v>ไม่ครบ</v>
      </c>
      <c r="N107" s="9">
        <v>6</v>
      </c>
    </row>
    <row r="108" spans="1:14" ht="18.95" customHeight="1" x14ac:dyDescent="0.5">
      <c r="A108" s="40"/>
      <c r="B108" s="27"/>
      <c r="C108" s="65"/>
      <c r="D108" s="29"/>
      <c r="E108" s="30" t="str">
        <f>IFERROR(VLOOKUP(C108,'ข้อมูลใน regis สัตววิทยา'!$A$2:$G$80,3,FALSE)," ")</f>
        <v xml:space="preserve"> </v>
      </c>
      <c r="F108" s="31" t="str">
        <f>IFERROR(VLOOKUP(C108,'ข้อมูลใน regis สัตววิทยา'!$A$2:$G$80,5,FALSE)," ")</f>
        <v xml:space="preserve"> </v>
      </c>
      <c r="G108" s="24">
        <f t="shared" ref="G108:G119" si="33">IF(K108&lt;&gt;"ไม่ศึกษา",LEFT(F108,1),0)</f>
        <v>0</v>
      </c>
      <c r="H108" s="24" t="str">
        <f>IFERROR(VLOOKUP(C108,'ข้อมูลใน regis สัตววิทยา'!$A$2:$G$80,6,FALSE)," ")</f>
        <v xml:space="preserve"> </v>
      </c>
      <c r="I108" s="24" t="str">
        <f>IFERROR(VLOOKUP(C108,'ข้อมูลใน regis สัตววิทยา'!$A$2:$G$80,7,FALSE)," ")</f>
        <v xml:space="preserve"> </v>
      </c>
      <c r="J108" s="24" t="str">
        <f>IFERROR(VLOOKUP(C108,'ข้อมูลใน regis สัตววิทยา'!$A$2:$G$80,4,FALSE),"  ")</f>
        <v xml:space="preserve">  </v>
      </c>
      <c r="K108" s="24" t="str">
        <f t="shared" ref="K108:K119" si="34">IFERROR(IF(J108="A",4,IF(J108="B+",3.5,IF(J108="B",3,IF(J108="C+",2.5,IF(J108="C",2,IF(J108="D+",1.5,IF(J108="D",1,IF(J108="F",0,IF(J108="N","กำลังศึกษา",IF(J108="P","ผ่าน","ไม่ศึกษา")))))))))),"  ")</f>
        <v>ไม่ศึกษา</v>
      </c>
      <c r="L108" s="24" t="str">
        <f t="shared" ref="L108:L119" si="35">IF(K108="ผ่าน","  ",IF(K108="ไม่ศึกษา","  ",IF(K108="กำลังศึกษา"," ",K108*G108)))</f>
        <v xml:space="preserve">  </v>
      </c>
      <c r="M108" s="41"/>
    </row>
    <row r="109" spans="1:14" ht="18.95" customHeight="1" x14ac:dyDescent="0.5">
      <c r="A109" s="40"/>
      <c r="B109" s="27"/>
      <c r="C109" s="65"/>
      <c r="D109" s="29"/>
      <c r="E109" s="30" t="str">
        <f>IFERROR(VLOOKUP(C109,'ข้อมูลใน regis สัตววิทยา'!$A$2:$G$80,3,FALSE)," ")</f>
        <v xml:space="preserve"> </v>
      </c>
      <c r="F109" s="31" t="str">
        <f>IFERROR(VLOOKUP(C109,'ข้อมูลใน regis สัตววิทยา'!$A$2:$G$80,5,FALSE)," ")</f>
        <v xml:space="preserve"> </v>
      </c>
      <c r="G109" s="24">
        <f t="shared" ref="G109:G114" si="36">IF(K109&lt;&gt;"ไม่ศึกษา",LEFT(F109,1),0)</f>
        <v>0</v>
      </c>
      <c r="H109" s="24" t="str">
        <f>IFERROR(VLOOKUP(C109,'ข้อมูลใน regis สัตววิทยา'!$A$2:$G$80,6,FALSE)," ")</f>
        <v xml:space="preserve"> </v>
      </c>
      <c r="I109" s="24" t="str">
        <f>IFERROR(VLOOKUP(C109,'ข้อมูลใน regis สัตววิทยา'!$A$2:$G$80,7,FALSE)," ")</f>
        <v xml:space="preserve"> </v>
      </c>
      <c r="J109" s="24" t="str">
        <f>IFERROR(VLOOKUP(C109,'ข้อมูลใน regis สัตววิทยา'!$A$2:$G$80,4,FALSE),"  ")</f>
        <v xml:space="preserve">  </v>
      </c>
      <c r="K109" s="24" t="str">
        <f t="shared" ref="K109:K114" si="37">IFERROR(IF(J109="A",4,IF(J109="B+",3.5,IF(J109="B",3,IF(J109="C+",2.5,IF(J109="C",2,IF(J109="D+",1.5,IF(J109="D",1,IF(J109="F",0,IF(J109="N","กำลังศึกษา",IF(J109="P","ผ่าน","ไม่ศึกษา")))))))))),"  ")</f>
        <v>ไม่ศึกษา</v>
      </c>
      <c r="L109" s="24" t="str">
        <f t="shared" ref="L109:L114" si="38">IF(K109="ผ่าน","  ",IF(K109="ไม่ศึกษา","  ",IF(K109="กำลังศึกษา"," ",K109*G109)))</f>
        <v xml:space="preserve">  </v>
      </c>
      <c r="M109" s="41"/>
    </row>
    <row r="110" spans="1:14" ht="18.95" customHeight="1" x14ac:dyDescent="0.5">
      <c r="A110" s="40"/>
      <c r="B110" s="27"/>
      <c r="C110" s="65"/>
      <c r="D110" s="29"/>
      <c r="E110" s="30" t="str">
        <f>IFERROR(VLOOKUP(C110,'ข้อมูลใน regis สัตววิทยา'!$A$2:$G$80,3,FALSE)," ")</f>
        <v xml:space="preserve"> </v>
      </c>
      <c r="F110" s="31" t="str">
        <f>IFERROR(VLOOKUP(C110,'ข้อมูลใน regis สัตววิทยา'!$A$2:$G$80,5,FALSE)," ")</f>
        <v xml:space="preserve"> </v>
      </c>
      <c r="G110" s="24">
        <f t="shared" si="36"/>
        <v>0</v>
      </c>
      <c r="H110" s="24" t="str">
        <f>IFERROR(VLOOKUP(C110,'ข้อมูลใน regis สัตววิทยา'!$A$2:$G$80,6,FALSE)," ")</f>
        <v xml:space="preserve"> </v>
      </c>
      <c r="I110" s="24" t="str">
        <f>IFERROR(VLOOKUP(C110,'ข้อมูลใน regis สัตววิทยา'!$A$2:$G$80,7,FALSE)," ")</f>
        <v xml:space="preserve"> </v>
      </c>
      <c r="J110" s="24" t="str">
        <f>IFERROR(VLOOKUP(C110,'ข้อมูลใน regis สัตววิทยา'!$A$2:$G$80,4,FALSE),"  ")</f>
        <v xml:space="preserve">  </v>
      </c>
      <c r="K110" s="24" t="str">
        <f t="shared" si="37"/>
        <v>ไม่ศึกษา</v>
      </c>
      <c r="L110" s="24" t="str">
        <f t="shared" si="38"/>
        <v xml:space="preserve">  </v>
      </c>
      <c r="M110" s="41"/>
    </row>
    <row r="111" spans="1:14" ht="18.95" customHeight="1" x14ac:dyDescent="0.5">
      <c r="A111" s="40"/>
      <c r="B111" s="27"/>
      <c r="C111" s="65"/>
      <c r="D111" s="29"/>
      <c r="E111" s="30" t="str">
        <f>IFERROR(VLOOKUP(C111,'ข้อมูลใน regis สัตววิทยา'!$A$2:$G$80,3,FALSE)," ")</f>
        <v xml:space="preserve"> </v>
      </c>
      <c r="F111" s="31" t="str">
        <f>IFERROR(VLOOKUP(C111,'ข้อมูลใน regis สัตววิทยา'!$A$2:$G$80,5,FALSE)," ")</f>
        <v xml:space="preserve"> </v>
      </c>
      <c r="G111" s="24">
        <f t="shared" si="36"/>
        <v>0</v>
      </c>
      <c r="H111" s="24" t="str">
        <f>IFERROR(VLOOKUP(C111,'ข้อมูลใน regis สัตววิทยา'!$A$2:$G$80,6,FALSE)," ")</f>
        <v xml:space="preserve"> </v>
      </c>
      <c r="I111" s="24" t="str">
        <f>IFERROR(VLOOKUP(C111,'ข้อมูลใน regis สัตววิทยา'!$A$2:$G$80,7,FALSE)," ")</f>
        <v xml:space="preserve"> </v>
      </c>
      <c r="J111" s="24" t="str">
        <f>IFERROR(VLOOKUP(C111,'ข้อมูลใน regis สัตววิทยา'!$A$2:$G$80,4,FALSE),"  ")</f>
        <v xml:space="preserve">  </v>
      </c>
      <c r="K111" s="24" t="str">
        <f t="shared" si="37"/>
        <v>ไม่ศึกษา</v>
      </c>
      <c r="L111" s="24" t="str">
        <f t="shared" si="38"/>
        <v xml:space="preserve">  </v>
      </c>
      <c r="M111" s="41"/>
    </row>
    <row r="112" spans="1:14" ht="18.95" customHeight="1" x14ac:dyDescent="0.5">
      <c r="A112" s="40"/>
      <c r="B112" s="27"/>
      <c r="C112" s="65"/>
      <c r="D112" s="29"/>
      <c r="E112" s="30" t="str">
        <f>IFERROR(VLOOKUP(C112,'ข้อมูลใน regis สัตววิทยา'!$A$2:$G$80,3,FALSE)," ")</f>
        <v xml:space="preserve"> </v>
      </c>
      <c r="F112" s="31" t="str">
        <f>IFERROR(VLOOKUP(C112,'ข้อมูลใน regis สัตววิทยา'!$A$2:$G$80,5,FALSE)," ")</f>
        <v xml:space="preserve"> </v>
      </c>
      <c r="G112" s="24">
        <f t="shared" si="36"/>
        <v>0</v>
      </c>
      <c r="H112" s="24" t="str">
        <f>IFERROR(VLOOKUP(C112,'ข้อมูลใน regis สัตววิทยา'!$A$2:$G$80,6,FALSE)," ")</f>
        <v xml:space="preserve"> </v>
      </c>
      <c r="I112" s="24" t="str">
        <f>IFERROR(VLOOKUP(C112,'ข้อมูลใน regis สัตววิทยา'!$A$2:$G$80,7,FALSE)," ")</f>
        <v xml:space="preserve"> </v>
      </c>
      <c r="J112" s="24" t="str">
        <f>IFERROR(VLOOKUP(C112,'ข้อมูลใน regis สัตววิทยา'!$A$2:$G$80,4,FALSE),"  ")</f>
        <v xml:space="preserve">  </v>
      </c>
      <c r="K112" s="24" t="str">
        <f t="shared" si="37"/>
        <v>ไม่ศึกษา</v>
      </c>
      <c r="L112" s="24" t="str">
        <f t="shared" si="38"/>
        <v xml:space="preserve">  </v>
      </c>
      <c r="M112" s="41"/>
    </row>
    <row r="113" spans="1:13" ht="18.95" customHeight="1" x14ac:dyDescent="0.5">
      <c r="A113" s="40"/>
      <c r="B113" s="27"/>
      <c r="C113" s="65"/>
      <c r="D113" s="29"/>
      <c r="E113" s="30" t="str">
        <f>IFERROR(VLOOKUP(C113,'ข้อมูลใน regis สัตววิทยา'!$A$2:$G$80,3,FALSE)," ")</f>
        <v xml:space="preserve"> </v>
      </c>
      <c r="F113" s="31" t="str">
        <f>IFERROR(VLOOKUP(C113,'ข้อมูลใน regis สัตววิทยา'!$A$2:$G$80,5,FALSE)," ")</f>
        <v xml:space="preserve"> </v>
      </c>
      <c r="G113" s="24">
        <f t="shared" si="36"/>
        <v>0</v>
      </c>
      <c r="H113" s="24" t="str">
        <f>IFERROR(VLOOKUP(C113,'ข้อมูลใน regis สัตววิทยา'!$A$2:$G$80,6,FALSE)," ")</f>
        <v xml:space="preserve"> </v>
      </c>
      <c r="I113" s="24" t="str">
        <f>IFERROR(VLOOKUP(C113,'ข้อมูลใน regis สัตววิทยา'!$A$2:$G$80,7,FALSE)," ")</f>
        <v xml:space="preserve"> </v>
      </c>
      <c r="J113" s="24" t="str">
        <f>IFERROR(VLOOKUP(C113,'ข้อมูลใน regis สัตววิทยา'!$A$2:$G$80,4,FALSE),"  ")</f>
        <v xml:space="preserve">  </v>
      </c>
      <c r="K113" s="24" t="str">
        <f t="shared" si="37"/>
        <v>ไม่ศึกษา</v>
      </c>
      <c r="L113" s="24" t="str">
        <f t="shared" si="38"/>
        <v xml:space="preserve">  </v>
      </c>
      <c r="M113" s="41"/>
    </row>
    <row r="114" spans="1:13" ht="18.95" customHeight="1" x14ac:dyDescent="0.5">
      <c r="A114" s="40"/>
      <c r="B114" s="27"/>
      <c r="C114" s="65"/>
      <c r="D114" s="29"/>
      <c r="E114" s="30" t="str">
        <f>IFERROR(VLOOKUP(C114,'ข้อมูลใน regis สัตววิทยา'!$A$2:$G$80,3,FALSE)," ")</f>
        <v xml:space="preserve"> </v>
      </c>
      <c r="F114" s="31" t="str">
        <f>IFERROR(VLOOKUP(C114,'ข้อมูลใน regis สัตววิทยา'!$A$2:$G$80,5,FALSE)," ")</f>
        <v xml:space="preserve"> </v>
      </c>
      <c r="G114" s="24">
        <f t="shared" si="36"/>
        <v>0</v>
      </c>
      <c r="H114" s="24" t="str">
        <f>IFERROR(VLOOKUP(C114,'ข้อมูลใน regis สัตววิทยา'!$A$2:$G$80,6,FALSE)," ")</f>
        <v xml:space="preserve"> </v>
      </c>
      <c r="I114" s="24" t="str">
        <f>IFERROR(VLOOKUP(C114,'ข้อมูลใน regis สัตววิทยา'!$A$2:$G$80,7,FALSE)," ")</f>
        <v xml:space="preserve"> </v>
      </c>
      <c r="J114" s="24" t="str">
        <f>IFERROR(VLOOKUP(C114,'ข้อมูลใน regis สัตววิทยา'!$A$2:$G$80,4,FALSE),"  ")</f>
        <v xml:space="preserve">  </v>
      </c>
      <c r="K114" s="24" t="str">
        <f t="shared" si="37"/>
        <v>ไม่ศึกษา</v>
      </c>
      <c r="L114" s="24" t="str">
        <f t="shared" si="38"/>
        <v xml:space="preserve">  </v>
      </c>
      <c r="M114" s="41"/>
    </row>
    <row r="115" spans="1:13" ht="18.95" customHeight="1" x14ac:dyDescent="0.5">
      <c r="A115" s="40"/>
      <c r="B115" s="27"/>
      <c r="C115" s="65"/>
      <c r="D115" s="29"/>
      <c r="E115" s="30" t="str">
        <f>IFERROR(VLOOKUP(C115,'ข้อมูลใน regis สัตววิทยา'!$A$2:$G$80,3,FALSE)," ")</f>
        <v xml:space="preserve"> </v>
      </c>
      <c r="F115" s="31" t="str">
        <f>IFERROR(VLOOKUP(C115,'ข้อมูลใน regis สัตววิทยา'!$A$2:$G$80,5,FALSE)," ")</f>
        <v xml:space="preserve"> </v>
      </c>
      <c r="G115" s="24">
        <f t="shared" si="33"/>
        <v>0</v>
      </c>
      <c r="H115" s="24" t="str">
        <f>IFERROR(VLOOKUP(C115,'ข้อมูลใน regis สัตววิทยา'!$A$2:$G$80,6,FALSE)," ")</f>
        <v xml:space="preserve"> </v>
      </c>
      <c r="I115" s="24" t="str">
        <f>IFERROR(VLOOKUP(C115,'ข้อมูลใน regis สัตววิทยา'!$A$2:$G$80,7,FALSE)," ")</f>
        <v xml:space="preserve"> </v>
      </c>
      <c r="J115" s="24" t="str">
        <f>IFERROR(VLOOKUP(C115,'ข้อมูลใน regis สัตววิทยา'!$A$2:$G$80,4,FALSE),"  ")</f>
        <v xml:space="preserve">  </v>
      </c>
      <c r="K115" s="24" t="str">
        <f t="shared" si="34"/>
        <v>ไม่ศึกษา</v>
      </c>
      <c r="L115" s="24" t="str">
        <f t="shared" si="35"/>
        <v xml:space="preserve">  </v>
      </c>
      <c r="M115" s="41"/>
    </row>
    <row r="116" spans="1:13" ht="18.95" customHeight="1" x14ac:dyDescent="0.5">
      <c r="A116" s="40"/>
      <c r="B116" s="27"/>
      <c r="C116" s="65"/>
      <c r="D116" s="29"/>
      <c r="E116" s="30" t="str">
        <f>IFERROR(VLOOKUP(C116,'ข้อมูลใน regis สัตววิทยา'!$A$2:$G$80,3,FALSE)," ")</f>
        <v xml:space="preserve"> </v>
      </c>
      <c r="F116" s="31" t="str">
        <f>IFERROR(VLOOKUP(C116,'ข้อมูลใน regis สัตววิทยา'!$A$2:$G$80,5,FALSE)," ")</f>
        <v xml:space="preserve"> </v>
      </c>
      <c r="G116" s="24">
        <f t="shared" si="33"/>
        <v>0</v>
      </c>
      <c r="H116" s="24" t="str">
        <f>IFERROR(VLOOKUP(C116,'ข้อมูลใน regis สัตววิทยา'!$A$2:$G$80,6,FALSE)," ")</f>
        <v xml:space="preserve"> </v>
      </c>
      <c r="I116" s="24" t="str">
        <f>IFERROR(VLOOKUP(C116,'ข้อมูลใน regis สัตววิทยา'!$A$2:$G$80,7,FALSE)," ")</f>
        <v xml:space="preserve"> </v>
      </c>
      <c r="J116" s="24" t="str">
        <f>IFERROR(VLOOKUP(C116,'ข้อมูลใน regis สัตววิทยา'!$A$2:$G$80,4,FALSE),"  ")</f>
        <v xml:space="preserve">  </v>
      </c>
      <c r="K116" s="24" t="str">
        <f t="shared" si="34"/>
        <v>ไม่ศึกษา</v>
      </c>
      <c r="L116" s="24" t="str">
        <f t="shared" si="35"/>
        <v xml:space="preserve">  </v>
      </c>
      <c r="M116" s="41"/>
    </row>
    <row r="117" spans="1:13" ht="18.95" customHeight="1" x14ac:dyDescent="0.5">
      <c r="A117" s="40"/>
      <c r="B117" s="27"/>
      <c r="C117" s="65"/>
      <c r="D117" s="29"/>
      <c r="E117" s="30" t="str">
        <f>IFERROR(VLOOKUP(C117,'ข้อมูลใน regis สัตววิทยา'!$A$2:$G$80,3,FALSE)," ")</f>
        <v xml:space="preserve"> </v>
      </c>
      <c r="F117" s="31" t="str">
        <f>IFERROR(VLOOKUP(C117,'ข้อมูลใน regis สัตววิทยา'!$A$2:$G$80,5,FALSE)," ")</f>
        <v xml:space="preserve"> </v>
      </c>
      <c r="G117" s="24">
        <f t="shared" si="33"/>
        <v>0</v>
      </c>
      <c r="H117" s="24" t="str">
        <f>IFERROR(VLOOKUP(C117,'ข้อมูลใน regis สัตววิทยา'!$A$2:$G$80,6,FALSE)," ")</f>
        <v xml:space="preserve"> </v>
      </c>
      <c r="I117" s="24" t="str">
        <f>IFERROR(VLOOKUP(C117,'ข้อมูลใน regis สัตววิทยา'!$A$2:$G$80,7,FALSE)," ")</f>
        <v xml:space="preserve"> </v>
      </c>
      <c r="J117" s="24" t="str">
        <f>IFERROR(VLOOKUP(C117,'ข้อมูลใน regis สัตววิทยา'!$A$2:$G$80,4,FALSE),"  ")</f>
        <v xml:space="preserve">  </v>
      </c>
      <c r="K117" s="24" t="str">
        <f t="shared" si="34"/>
        <v>ไม่ศึกษา</v>
      </c>
      <c r="L117" s="24" t="str">
        <f t="shared" si="35"/>
        <v xml:space="preserve">  </v>
      </c>
      <c r="M117" s="41"/>
    </row>
    <row r="118" spans="1:13" ht="18.95" customHeight="1" x14ac:dyDescent="0.5">
      <c r="A118" s="40"/>
      <c r="B118" s="27"/>
      <c r="C118" s="65"/>
      <c r="D118" s="29"/>
      <c r="E118" s="30" t="str">
        <f>IFERROR(VLOOKUP(C118,'ข้อมูลใน regis สัตววิทยา'!$A$2:$G$80,3,FALSE)," ")</f>
        <v xml:space="preserve"> </v>
      </c>
      <c r="F118" s="31" t="str">
        <f>IFERROR(VLOOKUP(C118,'ข้อมูลใน regis สัตววิทยา'!$A$2:$G$80,5,FALSE)," ")</f>
        <v xml:space="preserve"> </v>
      </c>
      <c r="G118" s="24">
        <f t="shared" si="33"/>
        <v>0</v>
      </c>
      <c r="H118" s="24" t="str">
        <f>IFERROR(VLOOKUP(C118,'ข้อมูลใน regis สัตววิทยา'!$A$2:$G$80,6,FALSE)," ")</f>
        <v xml:space="preserve"> </v>
      </c>
      <c r="I118" s="24" t="str">
        <f>IFERROR(VLOOKUP(C118,'ข้อมูลใน regis สัตววิทยา'!$A$2:$G$80,7,FALSE)," ")</f>
        <v xml:space="preserve"> </v>
      </c>
      <c r="J118" s="24" t="str">
        <f>IFERROR(VLOOKUP(C118,'ข้อมูลใน regis สัตววิทยา'!$A$2:$G$80,4,FALSE),"  ")</f>
        <v xml:space="preserve">  </v>
      </c>
      <c r="K118" s="24" t="str">
        <f t="shared" si="34"/>
        <v>ไม่ศึกษา</v>
      </c>
      <c r="L118" s="24" t="str">
        <f t="shared" si="35"/>
        <v xml:space="preserve">  </v>
      </c>
      <c r="M118" s="41"/>
    </row>
    <row r="119" spans="1:13" ht="18.95" customHeight="1" x14ac:dyDescent="0.5">
      <c r="A119" s="47"/>
      <c r="B119" s="48"/>
      <c r="C119" s="65"/>
      <c r="D119" s="29"/>
      <c r="E119" s="30" t="str">
        <f>IFERROR(VLOOKUP(C119,'ข้อมูลใน regis สัตววิทยา'!$A$2:$G$80,3,FALSE)," ")</f>
        <v xml:space="preserve"> </v>
      </c>
      <c r="F119" s="31" t="str">
        <f>IFERROR(VLOOKUP(C119,'ข้อมูลใน regis สัตววิทยา'!$A$2:$G$80,5,FALSE)," ")</f>
        <v xml:space="preserve"> </v>
      </c>
      <c r="G119" s="24">
        <f t="shared" si="33"/>
        <v>0</v>
      </c>
      <c r="H119" s="24" t="str">
        <f>IFERROR(VLOOKUP(C119,'ข้อมูลใน regis สัตววิทยา'!$A$2:$G$80,6,FALSE)," ")</f>
        <v xml:space="preserve"> </v>
      </c>
      <c r="I119" s="24" t="str">
        <f>IFERROR(VLOOKUP(C119,'ข้อมูลใน regis สัตววิทยา'!$A$2:$G$80,7,FALSE)," ")</f>
        <v xml:space="preserve"> </v>
      </c>
      <c r="J119" s="24" t="str">
        <f>IFERROR(VLOOKUP(C119,'ข้อมูลใน regis สัตววิทยา'!$A$2:$G$80,4,FALSE),"  ")</f>
        <v xml:space="preserve">  </v>
      </c>
      <c r="K119" s="24" t="str">
        <f t="shared" si="34"/>
        <v>ไม่ศึกษา</v>
      </c>
      <c r="L119" s="24" t="str">
        <f t="shared" si="35"/>
        <v xml:space="preserve">  </v>
      </c>
      <c r="M119" s="50"/>
    </row>
    <row r="120" spans="1:13" ht="18.95" customHeight="1" x14ac:dyDescent="0.5">
      <c r="A120" s="45" t="s">
        <v>322</v>
      </c>
      <c r="B120" s="19"/>
      <c r="C120" s="20"/>
      <c r="D120" s="21"/>
      <c r="E120" s="22"/>
      <c r="F120" s="23">
        <f>G120</f>
        <v>0</v>
      </c>
      <c r="G120" s="23">
        <f>G121+G125+G126+G127+G128+G122+G123+G124</f>
        <v>0</v>
      </c>
      <c r="H120" s="23"/>
      <c r="I120" s="23"/>
      <c r="J120" s="23"/>
      <c r="K120" s="23"/>
      <c r="L120" s="23"/>
      <c r="M120" s="44"/>
    </row>
    <row r="121" spans="1:13" ht="18.95" customHeight="1" x14ac:dyDescent="0.5">
      <c r="A121" s="40"/>
      <c r="B121" s="27"/>
      <c r="C121" s="65"/>
      <c r="D121" s="29"/>
      <c r="E121" s="30" t="str">
        <f>IFERROR(VLOOKUP(C121,'ข้อมูลใน regis สัตววิทยา'!$A$80:$G$90,3,FALSE)," ")</f>
        <v xml:space="preserve"> </v>
      </c>
      <c r="F121" s="31" t="str">
        <f>IFERROR(VLOOKUP(C121,'ข้อมูลใน regis สัตววิทยา'!$A$80:$G$90,5,FALSE)," ")</f>
        <v xml:space="preserve"> </v>
      </c>
      <c r="G121" s="24">
        <f t="shared" ref="G121" si="39">IF(K121&lt;&gt;"ไม่ศึกษา",LEFT(F121,1),0)</f>
        <v>0</v>
      </c>
      <c r="H121" s="24" t="str">
        <f>IFERROR(VLOOKUP(C121,'ข้อมูลใน regis สัตววิทยา'!$A$80:$G$90,6,FALSE)," ")</f>
        <v xml:space="preserve"> </v>
      </c>
      <c r="I121" s="24" t="str">
        <f>IFERROR(VLOOKUP(C121,'ข้อมูลใน regis สัตววิทยา'!$A$80:$G$90,7,FALSE)," ")</f>
        <v xml:space="preserve"> </v>
      </c>
      <c r="J121" s="24" t="str">
        <f>IFERROR(VLOOKUP(C121,'ข้อมูลใน regis สัตววิทยา'!$A$80:$G$90,4,FALSE),"  ")</f>
        <v xml:space="preserve">  </v>
      </c>
      <c r="K121" s="24" t="str">
        <f t="shared" ref="K121:K128" si="40">IFERROR(IF(J121="A",4,IF(J121="B+",3.5,IF(J121="B",3,IF(J121="C+",2.5,IF(J121="C",2,IF(J121="D+",1.5,IF(J121="D",1,IF(J121="F",0,IF(J121="N","กำลังศึกษา",IF(J121="P","ผ่าน","ไม่ศึกษา")))))))))),"  ")</f>
        <v>ไม่ศึกษา</v>
      </c>
      <c r="L121" s="24" t="str">
        <f t="shared" ref="L121:L128" si="41">IF(K121="ผ่าน","  ",IF(K121="ไม่ศึกษา","  ",IF(K121="กำลังศึกษา"," ",K121*G121)))</f>
        <v xml:space="preserve">  </v>
      </c>
      <c r="M121" s="46"/>
    </row>
    <row r="122" spans="1:13" ht="18.95" customHeight="1" x14ac:dyDescent="0.5">
      <c r="A122" s="40"/>
      <c r="B122" s="27"/>
      <c r="C122" s="65"/>
      <c r="D122" s="29"/>
      <c r="E122" s="30" t="str">
        <f>IFERROR(VLOOKUP(C122,'ข้อมูลใน regis สัตววิทยา'!$A$80:$G$90,3,FALSE)," ")</f>
        <v xml:space="preserve"> </v>
      </c>
      <c r="F122" s="31" t="str">
        <f>IFERROR(VLOOKUP(C122,'ข้อมูลใน regis สัตววิทยา'!$A$80:$G$90,5,FALSE)," ")</f>
        <v xml:space="preserve"> </v>
      </c>
      <c r="G122" s="24">
        <f t="shared" ref="G122:G125" si="42">IF(K122&lt;&gt;"ไม่ศึกษา",LEFT(F122,1),0)</f>
        <v>0</v>
      </c>
      <c r="H122" s="24" t="str">
        <f>IFERROR(VLOOKUP(C122,'ข้อมูลใน regis สัตววิทยา'!$A$80:$G$90,6,FALSE)," ")</f>
        <v xml:space="preserve"> </v>
      </c>
      <c r="I122" s="24" t="str">
        <f>IFERROR(VLOOKUP(C122,'ข้อมูลใน regis สัตววิทยา'!$A$80:$G$90,7,FALSE)," ")</f>
        <v xml:space="preserve"> </v>
      </c>
      <c r="J122" s="24" t="str">
        <f>IFERROR(VLOOKUP(C122,'ข้อมูลใน regis สัตววิทยา'!$A$80:$G$90,4,FALSE),"  ")</f>
        <v xml:space="preserve">  </v>
      </c>
      <c r="K122" s="24" t="str">
        <f t="shared" ref="K122:K125" si="43">IFERROR(IF(J122="A",4,IF(J122="B+",3.5,IF(J122="B",3,IF(J122="C+",2.5,IF(J122="C",2,IF(J122="D+",1.5,IF(J122="D",1,IF(J122="F",0,IF(J122="N","กำลังศึกษา",IF(J122="P","ผ่าน","ไม่ศึกษา")))))))))),"  ")</f>
        <v>ไม่ศึกษา</v>
      </c>
      <c r="L122" s="24" t="str">
        <f t="shared" ref="L122:L125" si="44">IF(K122="ผ่าน","  ",IF(K122="ไม่ศึกษา","  ",IF(K122="กำลังศึกษา"," ",K122*G122)))</f>
        <v xml:space="preserve">  </v>
      </c>
      <c r="M122" s="46"/>
    </row>
    <row r="123" spans="1:13" ht="18.95" customHeight="1" x14ac:dyDescent="0.5">
      <c r="A123" s="40"/>
      <c r="B123" s="27"/>
      <c r="C123" s="65"/>
      <c r="D123" s="29"/>
      <c r="E123" s="30" t="str">
        <f>IFERROR(VLOOKUP(C123,'ข้อมูลใน regis สัตววิทยา'!$A$80:$G$90,3,FALSE)," ")</f>
        <v xml:space="preserve"> </v>
      </c>
      <c r="F123" s="31" t="str">
        <f>IFERROR(VLOOKUP(C123,'ข้อมูลใน regis สัตววิทยา'!$A$80:$G$90,5,FALSE)," ")</f>
        <v xml:space="preserve"> </v>
      </c>
      <c r="G123" s="24">
        <f t="shared" si="42"/>
        <v>0</v>
      </c>
      <c r="H123" s="24" t="str">
        <f>IFERROR(VLOOKUP(C123,'ข้อมูลใน regis สัตววิทยา'!$A$80:$G$90,6,FALSE)," ")</f>
        <v xml:space="preserve"> </v>
      </c>
      <c r="I123" s="24" t="str">
        <f>IFERROR(VLOOKUP(C123,'ข้อมูลใน regis สัตววิทยา'!$A$80:$G$90,7,FALSE)," ")</f>
        <v xml:space="preserve"> </v>
      </c>
      <c r="J123" s="24" t="str">
        <f>IFERROR(VLOOKUP(C123,'ข้อมูลใน regis สัตววิทยา'!$A$80:$G$90,4,FALSE),"  ")</f>
        <v xml:space="preserve">  </v>
      </c>
      <c r="K123" s="24" t="str">
        <f t="shared" si="43"/>
        <v>ไม่ศึกษา</v>
      </c>
      <c r="L123" s="24" t="str">
        <f t="shared" si="44"/>
        <v xml:space="preserve">  </v>
      </c>
      <c r="M123" s="46"/>
    </row>
    <row r="124" spans="1:13" ht="18.95" customHeight="1" x14ac:dyDescent="0.5">
      <c r="A124" s="40"/>
      <c r="B124" s="27"/>
      <c r="C124" s="65"/>
      <c r="D124" s="29"/>
      <c r="E124" s="30" t="str">
        <f>IFERROR(VLOOKUP(C124,'ข้อมูลใน regis สัตววิทยา'!$A$80:$G$90,3,FALSE)," ")</f>
        <v xml:space="preserve"> </v>
      </c>
      <c r="F124" s="31" t="str">
        <f>IFERROR(VLOOKUP(C124,'ข้อมูลใน regis สัตววิทยา'!$A$80:$G$90,5,FALSE)," ")</f>
        <v xml:space="preserve"> </v>
      </c>
      <c r="G124" s="24">
        <f t="shared" si="42"/>
        <v>0</v>
      </c>
      <c r="H124" s="24" t="str">
        <f>IFERROR(VLOOKUP(C124,'ข้อมูลใน regis สัตววิทยา'!$A$80:$G$90,6,FALSE)," ")</f>
        <v xml:space="preserve"> </v>
      </c>
      <c r="I124" s="24" t="str">
        <f>IFERROR(VLOOKUP(C124,'ข้อมูลใน regis สัตววิทยา'!$A$80:$G$90,7,FALSE)," ")</f>
        <v xml:space="preserve"> </v>
      </c>
      <c r="J124" s="24" t="str">
        <f>IFERROR(VLOOKUP(C124,'ข้อมูลใน regis สัตววิทยา'!$A$80:$G$90,4,FALSE),"  ")</f>
        <v xml:space="preserve">  </v>
      </c>
      <c r="K124" s="24" t="str">
        <f t="shared" si="43"/>
        <v>ไม่ศึกษา</v>
      </c>
      <c r="L124" s="24" t="str">
        <f t="shared" si="44"/>
        <v xml:space="preserve">  </v>
      </c>
      <c r="M124" s="46"/>
    </row>
    <row r="125" spans="1:13" ht="18.95" customHeight="1" x14ac:dyDescent="0.5">
      <c r="A125" s="40"/>
      <c r="B125" s="27"/>
      <c r="C125" s="65"/>
      <c r="D125" s="29"/>
      <c r="E125" s="30" t="str">
        <f>IFERROR(VLOOKUP(C125,'ข้อมูลใน regis สัตววิทยา'!$A$80:$G$90,3,FALSE)," ")</f>
        <v xml:space="preserve"> </v>
      </c>
      <c r="F125" s="31" t="str">
        <f>IFERROR(VLOOKUP(C125,'ข้อมูลใน regis สัตววิทยา'!$A$80:$G$90,5,FALSE)," ")</f>
        <v xml:space="preserve"> </v>
      </c>
      <c r="G125" s="24">
        <f t="shared" si="42"/>
        <v>0</v>
      </c>
      <c r="H125" s="24" t="str">
        <f>IFERROR(VLOOKUP(C125,'ข้อมูลใน regis สัตววิทยา'!$A$80:$G$90,6,FALSE)," ")</f>
        <v xml:space="preserve"> </v>
      </c>
      <c r="I125" s="24" t="str">
        <f>IFERROR(VLOOKUP(C125,'ข้อมูลใน regis สัตววิทยา'!$A$80:$G$90,7,FALSE)," ")</f>
        <v xml:space="preserve"> </v>
      </c>
      <c r="J125" s="24" t="str">
        <f>IFERROR(VLOOKUP(C125,'ข้อมูลใน regis สัตววิทยา'!$A$80:$G$90,4,FALSE),"  ")</f>
        <v xml:space="preserve">  </v>
      </c>
      <c r="K125" s="24" t="str">
        <f t="shared" si="43"/>
        <v>ไม่ศึกษา</v>
      </c>
      <c r="L125" s="24" t="str">
        <f t="shared" si="44"/>
        <v xml:space="preserve">  </v>
      </c>
      <c r="M125" s="41"/>
    </row>
    <row r="126" spans="1:13" ht="18.95" customHeight="1" x14ac:dyDescent="0.5">
      <c r="A126" s="40"/>
      <c r="B126" s="27"/>
      <c r="C126" s="65"/>
      <c r="D126" s="29"/>
      <c r="E126" s="30" t="str">
        <f>IFERROR(VLOOKUP(C126,'ข้อมูลใน regis สัตววิทยา'!$A$80:$G$90,3,FALSE)," ")</f>
        <v xml:space="preserve"> </v>
      </c>
      <c r="F126" s="31" t="str">
        <f>IFERROR(VLOOKUP(C126,'ข้อมูลใน regis สัตววิทยา'!$A$80:$G$90,5,FALSE)," ")</f>
        <v xml:space="preserve"> </v>
      </c>
      <c r="G126" s="24">
        <f t="shared" ref="G126:G128" si="45">IF(K126&lt;&gt;"ไม่ศึกษา",LEFT(F126,1),0)</f>
        <v>0</v>
      </c>
      <c r="H126" s="24" t="str">
        <f>IFERROR(VLOOKUP(C126,'ข้อมูลใน regis สัตววิทยา'!$A$80:$G$90,6,FALSE)," ")</f>
        <v xml:space="preserve"> </v>
      </c>
      <c r="I126" s="24" t="str">
        <f>IFERROR(VLOOKUP(C126,'ข้อมูลใน regis สัตววิทยา'!$A$80:$G$90,7,FALSE)," ")</f>
        <v xml:space="preserve"> </v>
      </c>
      <c r="J126" s="24" t="str">
        <f>IFERROR(VLOOKUP(C126,'ข้อมูลใน regis สัตววิทยา'!$A$80:$G$90,4,FALSE),"  ")</f>
        <v xml:space="preserve">  </v>
      </c>
      <c r="K126" s="24" t="str">
        <f t="shared" si="40"/>
        <v>ไม่ศึกษา</v>
      </c>
      <c r="L126" s="24" t="str">
        <f t="shared" si="41"/>
        <v xml:space="preserve">  </v>
      </c>
      <c r="M126" s="41"/>
    </row>
    <row r="127" spans="1:13" ht="18.95" customHeight="1" x14ac:dyDescent="0.5">
      <c r="A127" s="40"/>
      <c r="B127" s="27"/>
      <c r="C127" s="65"/>
      <c r="D127" s="29"/>
      <c r="E127" s="30" t="str">
        <f>IFERROR(VLOOKUP(C127,'ข้อมูลใน regis สัตววิทยา'!$A$80:$G$90,3,FALSE)," ")</f>
        <v xml:space="preserve"> </v>
      </c>
      <c r="F127" s="31" t="str">
        <f>IFERROR(VLOOKUP(C127,'ข้อมูลใน regis สัตววิทยา'!$A$80:$G$90,5,FALSE)," ")</f>
        <v xml:space="preserve"> </v>
      </c>
      <c r="G127" s="24">
        <f t="shared" si="45"/>
        <v>0</v>
      </c>
      <c r="H127" s="24" t="str">
        <f>IFERROR(VLOOKUP(C127,'ข้อมูลใน regis สัตววิทยา'!$A$80:$G$90,6,FALSE)," ")</f>
        <v xml:space="preserve"> </v>
      </c>
      <c r="I127" s="24" t="str">
        <f>IFERROR(VLOOKUP(C127,'ข้อมูลใน regis สัตววิทยา'!$A$80:$G$90,7,FALSE)," ")</f>
        <v xml:space="preserve"> </v>
      </c>
      <c r="J127" s="24" t="str">
        <f>IFERROR(VLOOKUP(C127,'ข้อมูลใน regis สัตววิทยา'!$A$80:$G$90,4,FALSE),"  ")</f>
        <v xml:space="preserve">  </v>
      </c>
      <c r="K127" s="24" t="str">
        <f t="shared" si="40"/>
        <v>ไม่ศึกษา</v>
      </c>
      <c r="L127" s="24" t="str">
        <f t="shared" si="41"/>
        <v xml:space="preserve">  </v>
      </c>
      <c r="M127" s="41"/>
    </row>
    <row r="128" spans="1:13" ht="18.95" customHeight="1" x14ac:dyDescent="0.5">
      <c r="A128" s="47"/>
      <c r="B128" s="48"/>
      <c r="C128" s="67"/>
      <c r="D128" s="49"/>
      <c r="E128" s="30" t="str">
        <f>IFERROR(VLOOKUP(C128,'ข้อมูลใน regis สัตววิทยา'!$A$80:$G$90,3,FALSE)," ")</f>
        <v xml:space="preserve"> </v>
      </c>
      <c r="F128" s="31" t="str">
        <f>IFERROR(VLOOKUP(C128,'ข้อมูลใน regis สัตววิทยา'!$A$80:$G$90,5,FALSE)," ")</f>
        <v xml:space="preserve"> </v>
      </c>
      <c r="G128" s="24">
        <f t="shared" si="45"/>
        <v>0</v>
      </c>
      <c r="H128" s="24" t="str">
        <f>IFERROR(VLOOKUP(C128,'ข้อมูลใน regis สัตววิทยา'!$A$80:$G$90,6,FALSE)," ")</f>
        <v xml:space="preserve"> </v>
      </c>
      <c r="I128" s="24" t="str">
        <f>IFERROR(VLOOKUP(C128,'ข้อมูลใน regis สัตววิทยา'!$A$80:$G$90,7,FALSE)," ")</f>
        <v xml:space="preserve"> </v>
      </c>
      <c r="J128" s="24" t="str">
        <f>IFERROR(VLOOKUP(C128,'ข้อมูลใน regis สัตววิทยา'!$A$80:$G$90,4,FALSE),"  ")</f>
        <v xml:space="preserve">  </v>
      </c>
      <c r="K128" s="24" t="str">
        <f t="shared" si="40"/>
        <v>ไม่ศึกษา</v>
      </c>
      <c r="L128" s="24" t="str">
        <f t="shared" si="41"/>
        <v xml:space="preserve">  </v>
      </c>
      <c r="M128" s="50"/>
    </row>
    <row r="129" spans="1:15" ht="18.95" customHeight="1" x14ac:dyDescent="0.5">
      <c r="A129" s="51" t="s">
        <v>259</v>
      </c>
      <c r="B129" s="52"/>
      <c r="C129" s="53"/>
      <c r="D129" s="54"/>
      <c r="E129" s="54"/>
      <c r="F129" s="55"/>
      <c r="G129" s="55"/>
      <c r="H129" s="55"/>
      <c r="I129" s="55"/>
      <c r="J129" s="55"/>
      <c r="K129" s="55"/>
      <c r="L129" s="55"/>
      <c r="M129" s="56" t="str">
        <f>IF(L131&gt;=120,"ครบ","ไม่ครบ")</f>
        <v>ครบ</v>
      </c>
    </row>
    <row r="130" spans="1:15" ht="18.95" customHeight="1" x14ac:dyDescent="0.5">
      <c r="A130" s="144" t="s">
        <v>315</v>
      </c>
      <c r="B130" s="144"/>
      <c r="C130" s="144"/>
      <c r="D130" s="145">
        <f>IFERROR(VLOOKUP(J4,รายชื่อนิสิต!$A$3:$J$321,8,FALSE)," ")</f>
        <v>0</v>
      </c>
      <c r="E130" s="145"/>
      <c r="F130" s="145"/>
      <c r="G130" s="145"/>
      <c r="H130" s="145"/>
      <c r="I130" s="145"/>
      <c r="J130" s="145"/>
      <c r="K130" s="145"/>
      <c r="L130" s="145"/>
      <c r="M130" s="145"/>
    </row>
    <row r="131" spans="1:15" ht="18.95" customHeight="1" x14ac:dyDescent="0.5">
      <c r="A131" s="144" t="s">
        <v>316</v>
      </c>
      <c r="B131" s="144"/>
      <c r="C131" s="144"/>
      <c r="D131" s="63">
        <f>IFERROR(VLOOKUP(J4,รายชื่อนิสิต!$A$3:$H$230,8,FALSE)," ")</f>
        <v>0</v>
      </c>
      <c r="E131" s="145">
        <f>IFERROR(VLOOKUP(J4,รายชื่อนิสิต!$A$3:$J$321,9,FALSE)," ")</f>
        <v>0</v>
      </c>
      <c r="F131" s="145"/>
      <c r="G131" s="145"/>
      <c r="H131" s="145"/>
      <c r="I131" s="142" t="s">
        <v>476</v>
      </c>
      <c r="J131" s="142"/>
      <c r="K131" s="142"/>
      <c r="L131" s="70">
        <v>120</v>
      </c>
      <c r="M131" s="70" t="s">
        <v>317</v>
      </c>
    </row>
    <row r="132" spans="1:15" ht="18.95" customHeight="1" x14ac:dyDescent="0.5">
      <c r="A132" s="58" t="s">
        <v>434</v>
      </c>
      <c r="B132" s="58"/>
      <c r="C132" s="58"/>
      <c r="D132" s="58"/>
      <c r="E132" s="59"/>
      <c r="F132" s="60">
        <f>IFERROR(G132,"  ")</f>
        <v>0</v>
      </c>
      <c r="G132" s="60">
        <f>G10+G43+G107+G120</f>
        <v>0</v>
      </c>
      <c r="H132" s="143" t="s">
        <v>324</v>
      </c>
      <c r="I132" s="143"/>
      <c r="J132" s="143"/>
      <c r="K132" s="143"/>
      <c r="L132" s="60">
        <f>SUM(L10:L128)</f>
        <v>0</v>
      </c>
      <c r="M132" s="57"/>
      <c r="O132" s="25"/>
    </row>
    <row r="133" spans="1:15" ht="18.95" customHeight="1" x14ac:dyDescent="0.5">
      <c r="A133" s="58" t="s">
        <v>431</v>
      </c>
      <c r="B133" s="58"/>
      <c r="C133" s="58"/>
      <c r="D133" s="58"/>
      <c r="E133" s="59"/>
      <c r="F133" s="68"/>
      <c r="G133" s="60"/>
      <c r="H133" s="143" t="s">
        <v>323</v>
      </c>
      <c r="I133" s="143"/>
      <c r="J133" s="143"/>
      <c r="K133" s="143"/>
      <c r="L133" s="61" t="str">
        <f>IFERROR(L132/F135," ")</f>
        <v xml:space="preserve"> </v>
      </c>
      <c r="M133" s="57"/>
      <c r="O133" s="25"/>
    </row>
    <row r="134" spans="1:15" ht="18.95" customHeight="1" x14ac:dyDescent="0.5">
      <c r="A134" s="58" t="s">
        <v>432</v>
      </c>
      <c r="B134" s="58"/>
      <c r="C134" s="58"/>
      <c r="D134" s="58"/>
      <c r="E134" s="59"/>
      <c r="F134" s="68"/>
      <c r="G134" s="60"/>
      <c r="H134" s="60"/>
      <c r="I134" s="60"/>
      <c r="J134" s="60"/>
      <c r="K134" s="60"/>
      <c r="L134" s="61"/>
      <c r="M134" s="57"/>
      <c r="O134" s="25"/>
    </row>
    <row r="135" spans="1:15" ht="18.95" customHeight="1" x14ac:dyDescent="0.5">
      <c r="A135" s="58" t="s">
        <v>433</v>
      </c>
      <c r="B135" s="58"/>
      <c r="C135" s="58"/>
      <c r="D135" s="58"/>
      <c r="E135" s="59"/>
      <c r="F135" s="60">
        <f>IFERROR(F132-(F133+F134)," ")</f>
        <v>0</v>
      </c>
      <c r="G135" s="60"/>
      <c r="H135" s="60"/>
      <c r="I135" s="60"/>
      <c r="J135" s="60"/>
      <c r="K135" s="60"/>
      <c r="L135" s="60"/>
      <c r="M135" s="57"/>
      <c r="O135" s="25"/>
    </row>
    <row r="136" spans="1:15" ht="18.95" customHeight="1" x14ac:dyDescent="0.5">
      <c r="A136" s="15" t="s">
        <v>471</v>
      </c>
    </row>
    <row r="137" spans="1:15" ht="18.95" customHeight="1" x14ac:dyDescent="0.5">
      <c r="A137" s="9" t="str">
        <f>A9</f>
        <v>จำนวนหน่วยกิตรวมตลอดหลักสูตร ไม่น้อยกว่า 121 หน่วยกิต</v>
      </c>
      <c r="F137" s="57" t="s">
        <v>318</v>
      </c>
      <c r="H137" s="70">
        <f>IFERROR(G9," ")</f>
        <v>0</v>
      </c>
      <c r="I137" s="11" t="s">
        <v>320</v>
      </c>
      <c r="K137" s="70" t="str">
        <f>M9</f>
        <v>ไม่ครบ</v>
      </c>
    </row>
    <row r="138" spans="1:15" ht="18.95" customHeight="1" x14ac:dyDescent="0.5">
      <c r="B138" s="11" t="str">
        <f>A10</f>
        <v>1) หมวดวิชาศึกษาทั่วไป  ไม่น้อยกว่า 30 หน่วยกิต</v>
      </c>
      <c r="C138" s="11"/>
      <c r="D138" s="11"/>
      <c r="F138" s="57" t="s">
        <v>318</v>
      </c>
      <c r="G138" s="11"/>
      <c r="H138" s="57">
        <f>IFERROR(G10," ")</f>
        <v>0</v>
      </c>
      <c r="I138" s="11" t="s">
        <v>320</v>
      </c>
      <c r="J138" s="11"/>
      <c r="K138" s="70" t="str">
        <f>M10</f>
        <v>ไม่ครบ</v>
      </c>
      <c r="N138" s="70"/>
      <c r="O138" s="9"/>
    </row>
    <row r="139" spans="1:15" ht="18.95" customHeight="1" x14ac:dyDescent="0.5">
      <c r="B139" s="11" t="str">
        <f>A43</f>
        <v>2) หมวดวิชาเฉพาะ   ไม่น้อยกว่า  85 หน่วยกิต</v>
      </c>
      <c r="C139" s="11"/>
      <c r="D139" s="11"/>
      <c r="F139" s="57" t="s">
        <v>318</v>
      </c>
      <c r="G139" s="11"/>
      <c r="H139" s="70">
        <f>G43</f>
        <v>0</v>
      </c>
      <c r="I139" s="11" t="s">
        <v>320</v>
      </c>
      <c r="J139" s="11"/>
      <c r="K139" s="57" t="str">
        <f>M43</f>
        <v>ไม่ครบ</v>
      </c>
      <c r="N139" s="70"/>
      <c r="O139" s="9"/>
    </row>
    <row r="140" spans="1:15" ht="18.95" customHeight="1" x14ac:dyDescent="0.5">
      <c r="B140" s="11" t="str">
        <f>A107</f>
        <v>3) หมวดวิชาเลือกเสรี  ไม่น้อยกว่า  6 หน่วยกิต</v>
      </c>
      <c r="C140" s="11"/>
      <c r="D140" s="11"/>
      <c r="F140" s="57" t="s">
        <v>318</v>
      </c>
      <c r="G140" s="11"/>
      <c r="H140" s="70">
        <f>G107</f>
        <v>0</v>
      </c>
      <c r="I140" s="11" t="s">
        <v>320</v>
      </c>
      <c r="J140" s="11"/>
      <c r="K140" s="57" t="str">
        <f>M107</f>
        <v>ไม่ครบ</v>
      </c>
      <c r="N140" s="70"/>
      <c r="O140" s="9"/>
    </row>
    <row r="141" spans="1:15" ht="18.95" customHeight="1" x14ac:dyDescent="0.5">
      <c r="B141" s="11" t="s">
        <v>319</v>
      </c>
      <c r="C141" s="11"/>
      <c r="D141" s="11"/>
      <c r="F141" s="57" t="s">
        <v>321</v>
      </c>
      <c r="G141" s="11"/>
      <c r="H141" s="70">
        <f>L131</f>
        <v>120</v>
      </c>
      <c r="I141" s="11" t="s">
        <v>317</v>
      </c>
      <c r="J141" s="11"/>
      <c r="K141" s="57" t="str">
        <f>M129</f>
        <v>ครบ</v>
      </c>
      <c r="N141" s="70"/>
      <c r="O141" s="9"/>
    </row>
    <row r="142" spans="1:15" ht="18.95" customHeight="1" x14ac:dyDescent="0.5">
      <c r="B142" s="165" t="s">
        <v>329</v>
      </c>
      <c r="C142" s="165"/>
      <c r="D142" s="165"/>
      <c r="E142" s="165"/>
      <c r="F142" s="57"/>
      <c r="G142" s="11"/>
      <c r="H142" s="70">
        <f>H137</f>
        <v>0</v>
      </c>
      <c r="I142" s="11" t="s">
        <v>320</v>
      </c>
      <c r="J142" s="11"/>
      <c r="K142" s="57"/>
      <c r="N142" s="70"/>
      <c r="O142" s="9"/>
    </row>
    <row r="143" spans="1:15" ht="18.95" customHeight="1" x14ac:dyDescent="0.5">
      <c r="B143" s="165" t="s">
        <v>328</v>
      </c>
      <c r="C143" s="165"/>
      <c r="D143" s="165"/>
      <c r="E143" s="165"/>
      <c r="F143" s="57"/>
      <c r="G143" s="11"/>
      <c r="H143" s="70">
        <f>G120</f>
        <v>0</v>
      </c>
      <c r="I143" s="11" t="s">
        <v>320</v>
      </c>
      <c r="J143" s="11"/>
      <c r="K143" s="57"/>
      <c r="N143" s="70"/>
      <c r="O143" s="9"/>
    </row>
    <row r="144" spans="1:15" ht="18.95" customHeight="1" x14ac:dyDescent="0.5">
      <c r="B144" s="165" t="s">
        <v>330</v>
      </c>
      <c r="C144" s="165"/>
      <c r="D144" s="165"/>
      <c r="E144" s="165"/>
      <c r="F144" s="57"/>
      <c r="G144" s="11"/>
      <c r="H144" s="70">
        <f>H142+H143</f>
        <v>0</v>
      </c>
      <c r="I144" s="11" t="s">
        <v>320</v>
      </c>
      <c r="J144" s="11"/>
      <c r="K144" s="57"/>
      <c r="N144" s="70"/>
      <c r="O144" s="9"/>
    </row>
    <row r="145" spans="1:15" ht="18.95" customHeight="1" x14ac:dyDescent="0.5">
      <c r="B145" s="143" t="s">
        <v>323</v>
      </c>
      <c r="C145" s="143"/>
      <c r="D145" s="143"/>
      <c r="H145" s="11"/>
      <c r="K145" s="61" t="str">
        <f>L133</f>
        <v xml:space="preserve"> </v>
      </c>
    </row>
    <row r="146" spans="1:15" ht="11.25" customHeight="1" x14ac:dyDescent="0.5"/>
    <row r="147" spans="1:15" ht="24" x14ac:dyDescent="0.55000000000000004">
      <c r="A147" s="132" t="s">
        <v>325</v>
      </c>
      <c r="B147" s="133"/>
      <c r="C147" s="52"/>
      <c r="D147" s="133"/>
      <c r="E147" s="54"/>
      <c r="F147" s="55"/>
      <c r="G147" s="55"/>
      <c r="H147" s="55"/>
      <c r="I147" s="55"/>
      <c r="J147" s="55"/>
      <c r="K147" s="55"/>
      <c r="L147" s="55"/>
      <c r="M147" s="134"/>
      <c r="O147" s="25"/>
    </row>
    <row r="148" spans="1:15" ht="23.25" customHeight="1" x14ac:dyDescent="0.5">
      <c r="A148" s="135"/>
      <c r="B148" s="166"/>
      <c r="C148" s="167"/>
      <c r="D148" s="168"/>
      <c r="E148" s="168"/>
      <c r="F148" s="169"/>
      <c r="G148" s="169"/>
      <c r="H148" s="169"/>
      <c r="I148" s="169"/>
      <c r="J148" s="169"/>
      <c r="K148" s="169"/>
      <c r="L148" s="169"/>
      <c r="M148" s="136"/>
      <c r="O148" s="25"/>
    </row>
    <row r="149" spans="1:15" ht="20.100000000000001" customHeight="1" x14ac:dyDescent="0.5">
      <c r="A149" s="135"/>
      <c r="B149" s="166"/>
      <c r="C149" s="167"/>
      <c r="D149" s="168"/>
      <c r="E149" s="168"/>
      <c r="F149" s="169"/>
      <c r="G149" s="169"/>
      <c r="H149" s="169"/>
      <c r="I149" s="169"/>
      <c r="J149" s="169"/>
      <c r="K149" s="169"/>
      <c r="L149" s="169"/>
      <c r="M149" s="136"/>
    </row>
    <row r="150" spans="1:15" ht="26.25" customHeight="1" x14ac:dyDescent="0.5">
      <c r="A150" s="135"/>
      <c r="B150" s="166"/>
      <c r="C150" s="167"/>
      <c r="D150" s="170" t="s">
        <v>326</v>
      </c>
      <c r="E150" s="168"/>
      <c r="F150" s="171"/>
      <c r="G150" s="171"/>
      <c r="H150" s="171"/>
      <c r="I150" s="171"/>
      <c r="J150" s="171"/>
      <c r="K150" s="171"/>
      <c r="L150" s="169"/>
      <c r="M150" s="136"/>
    </row>
    <row r="151" spans="1:15" x14ac:dyDescent="0.5">
      <c r="A151" s="135"/>
      <c r="B151" s="166"/>
      <c r="C151" s="167"/>
      <c r="D151" s="168"/>
      <c r="E151" s="168"/>
      <c r="F151" s="172" t="str">
        <f>"("&amp;I5&amp;")"</f>
        <v>( )</v>
      </c>
      <c r="G151" s="172"/>
      <c r="H151" s="172"/>
      <c r="I151" s="172"/>
      <c r="J151" s="172"/>
      <c r="K151" s="172"/>
      <c r="L151" s="169"/>
      <c r="M151" s="136"/>
    </row>
    <row r="152" spans="1:15" s="70" customFormat="1" x14ac:dyDescent="0.5">
      <c r="A152" s="135"/>
      <c r="B152" s="166"/>
      <c r="C152" s="167"/>
      <c r="D152" s="168"/>
      <c r="E152" s="168"/>
      <c r="F152" s="172" t="e">
        <f>"รหัสอาจารย์ที่ปรึกษา "&amp;VLOOKUP(J4,รายชื่อนิสิต!$A$2:$F$400,6,FALSE)</f>
        <v>#N/A</v>
      </c>
      <c r="G152" s="172"/>
      <c r="H152" s="172"/>
      <c r="I152" s="172"/>
      <c r="J152" s="172"/>
      <c r="K152" s="172"/>
      <c r="L152" s="169"/>
      <c r="M152" s="136"/>
      <c r="N152" s="9"/>
      <c r="O152" s="11"/>
    </row>
    <row r="153" spans="1:15" s="70" customFormat="1" x14ac:dyDescent="0.5">
      <c r="A153" s="137"/>
      <c r="B153" s="12"/>
      <c r="C153" s="138"/>
      <c r="D153" s="139"/>
      <c r="E153" s="139"/>
      <c r="F153" s="164" t="s">
        <v>327</v>
      </c>
      <c r="G153" s="164"/>
      <c r="H153" s="164"/>
      <c r="I153" s="164"/>
      <c r="J153" s="164"/>
      <c r="K153" s="164"/>
      <c r="L153" s="140"/>
      <c r="M153" s="141"/>
      <c r="N153" s="9"/>
      <c r="O153" s="11"/>
    </row>
  </sheetData>
  <sheetProtection algorithmName="SHA-512" hashValue="lbu4XvS+nfTj0aMtrr5z7FvSBwKfCNtJfucYn2uDpaAJ5Ja2klt4jSD0VSp9TVQhOZPcsfNuRULRxxO8h3HVQg==" saltValue="6CvL+hEBrPu8HZv9V7+J9A==" spinCount="100000" sheet="1" objects="1" scenarios="1"/>
  <mergeCells count="32">
    <mergeCell ref="A5:C5"/>
    <mergeCell ref="F7:F8"/>
    <mergeCell ref="H7:I7"/>
    <mergeCell ref="F5:H5"/>
    <mergeCell ref="A1:M1"/>
    <mergeCell ref="A2:M2"/>
    <mergeCell ref="A3:M3"/>
    <mergeCell ref="A4:C4"/>
    <mergeCell ref="D4:F4"/>
    <mergeCell ref="H4:I4"/>
    <mergeCell ref="J4:K4"/>
    <mergeCell ref="J7:J8"/>
    <mergeCell ref="K7:K8"/>
    <mergeCell ref="L7:L8"/>
    <mergeCell ref="M7:M8"/>
    <mergeCell ref="I5:M5"/>
    <mergeCell ref="A130:C130"/>
    <mergeCell ref="D130:M130"/>
    <mergeCell ref="A7:E8"/>
    <mergeCell ref="B144:E144"/>
    <mergeCell ref="A131:C131"/>
    <mergeCell ref="H132:K132"/>
    <mergeCell ref="H133:K133"/>
    <mergeCell ref="B142:E142"/>
    <mergeCell ref="B143:E143"/>
    <mergeCell ref="I131:K131"/>
    <mergeCell ref="E131:H131"/>
    <mergeCell ref="F153:K153"/>
    <mergeCell ref="B145:D145"/>
    <mergeCell ref="F150:K150"/>
    <mergeCell ref="F151:K151"/>
    <mergeCell ref="F152:K152"/>
  </mergeCells>
  <phoneticPr fontId="8" type="noConversion"/>
  <printOptions horizontalCentered="1"/>
  <pageMargins left="0" right="0" top="0.15748031496062992" bottom="0.15748031496062992" header="0.31496062992125984" footer="0.31496062992125984"/>
  <pageSetup paperSize="9" scale="90" orientation="portrait" r:id="rId1"/>
  <rowBreaks count="1" manualBreakCount="1"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1D4E-4842-4A20-8F36-510D512C5E7C}">
  <dimension ref="A1:G95"/>
  <sheetViews>
    <sheetView zoomScaleNormal="100" workbookViewId="0">
      <selection activeCell="F11" sqref="F11"/>
    </sheetView>
  </sheetViews>
  <sheetFormatPr defaultRowHeight="24" x14ac:dyDescent="0.55000000000000004"/>
  <cols>
    <col min="1" max="1" width="11.25" style="112" customWidth="1"/>
    <col min="2" max="2" width="11.125" style="75" customWidth="1"/>
    <col min="3" max="3" width="46" style="76" customWidth="1"/>
    <col min="4" max="6" width="9" style="75"/>
    <col min="7" max="7" width="12.25" style="75" customWidth="1"/>
    <col min="8" max="16384" width="9" style="1"/>
  </cols>
  <sheetData>
    <row r="1" spans="1:7" s="111" customFormat="1" x14ac:dyDescent="0.55000000000000004">
      <c r="A1" s="109" t="s">
        <v>430</v>
      </c>
      <c r="B1" s="110" t="s">
        <v>426</v>
      </c>
      <c r="C1" s="110" t="s">
        <v>427</v>
      </c>
      <c r="D1" s="110" t="s">
        <v>428</v>
      </c>
      <c r="E1" s="110" t="s">
        <v>320</v>
      </c>
      <c r="F1" s="110" t="s">
        <v>429</v>
      </c>
      <c r="G1" s="110" t="s">
        <v>310</v>
      </c>
    </row>
    <row r="2" spans="1:7" x14ac:dyDescent="0.55000000000000004">
      <c r="A2" s="112" t="str">
        <f t="shared" ref="A2:A31" si="0">"0"&amp;B2</f>
        <v>0</v>
      </c>
      <c r="B2" s="113"/>
      <c r="C2" s="114"/>
      <c r="D2" s="114"/>
      <c r="E2" s="114"/>
      <c r="F2" s="115"/>
      <c r="G2" s="115"/>
    </row>
    <row r="3" spans="1:7" x14ac:dyDescent="0.55000000000000004">
      <c r="A3" s="112" t="str">
        <f t="shared" si="0"/>
        <v>0</v>
      </c>
      <c r="B3" s="113"/>
      <c r="C3" s="114"/>
      <c r="D3" s="114"/>
      <c r="E3" s="114"/>
      <c r="F3" s="115"/>
      <c r="G3" s="115"/>
    </row>
    <row r="4" spans="1:7" x14ac:dyDescent="0.55000000000000004">
      <c r="A4" s="112" t="str">
        <f t="shared" si="0"/>
        <v>0</v>
      </c>
      <c r="B4" s="113"/>
      <c r="C4" s="114"/>
      <c r="D4" s="114"/>
      <c r="E4" s="114"/>
      <c r="F4" s="115"/>
      <c r="G4" s="115"/>
    </row>
    <row r="5" spans="1:7" x14ac:dyDescent="0.55000000000000004">
      <c r="A5" s="112" t="str">
        <f t="shared" si="0"/>
        <v>0</v>
      </c>
      <c r="B5" s="113"/>
      <c r="C5" s="114"/>
      <c r="D5" s="114"/>
      <c r="E5" s="114"/>
    </row>
    <row r="6" spans="1:7" x14ac:dyDescent="0.55000000000000004">
      <c r="A6" s="112" t="str">
        <f>"0"&amp;B6</f>
        <v>0</v>
      </c>
      <c r="B6" s="113"/>
      <c r="C6" s="114"/>
      <c r="D6" s="114"/>
      <c r="E6" s="114"/>
      <c r="F6" s="115"/>
      <c r="G6" s="115"/>
    </row>
    <row r="7" spans="1:7" x14ac:dyDescent="0.55000000000000004">
      <c r="A7" s="112" t="str">
        <f>"0"&amp;B7</f>
        <v>0</v>
      </c>
      <c r="B7" s="113"/>
      <c r="C7" s="114"/>
      <c r="D7" s="114"/>
      <c r="E7" s="114"/>
      <c r="F7" s="115"/>
      <c r="G7" s="115"/>
    </row>
    <row r="8" spans="1:7" x14ac:dyDescent="0.55000000000000004">
      <c r="A8" s="112" t="str">
        <f t="shared" si="0"/>
        <v>0</v>
      </c>
      <c r="B8" s="113"/>
      <c r="C8" s="114"/>
      <c r="D8" s="114"/>
      <c r="E8" s="114"/>
      <c r="F8" s="115"/>
      <c r="G8" s="115"/>
    </row>
    <row r="9" spans="1:7" x14ac:dyDescent="0.55000000000000004">
      <c r="A9" s="112" t="str">
        <f t="shared" si="0"/>
        <v>0</v>
      </c>
      <c r="B9" s="113"/>
      <c r="C9" s="114"/>
      <c r="D9" s="114"/>
      <c r="E9" s="114"/>
      <c r="F9" s="115"/>
      <c r="G9" s="115"/>
    </row>
    <row r="10" spans="1:7" x14ac:dyDescent="0.55000000000000004">
      <c r="A10" s="112" t="str">
        <f t="shared" si="0"/>
        <v>0</v>
      </c>
      <c r="B10" s="113"/>
      <c r="C10" s="114"/>
      <c r="D10" s="114"/>
      <c r="E10" s="114"/>
      <c r="F10" s="115"/>
      <c r="G10" s="115"/>
    </row>
    <row r="11" spans="1:7" x14ac:dyDescent="0.55000000000000004">
      <c r="A11" s="112" t="str">
        <f t="shared" si="0"/>
        <v>0</v>
      </c>
      <c r="B11" s="113"/>
      <c r="C11" s="114"/>
      <c r="D11" s="114"/>
      <c r="E11" s="114"/>
      <c r="F11" s="115"/>
      <c r="G11" s="115"/>
    </row>
    <row r="12" spans="1:7" x14ac:dyDescent="0.55000000000000004">
      <c r="A12" s="112" t="str">
        <f t="shared" si="0"/>
        <v>0</v>
      </c>
      <c r="B12" s="113"/>
      <c r="C12" s="114"/>
      <c r="D12" s="114"/>
      <c r="E12" s="114"/>
      <c r="F12" s="115"/>
      <c r="G12" s="115"/>
    </row>
    <row r="13" spans="1:7" x14ac:dyDescent="0.55000000000000004">
      <c r="A13" s="112" t="str">
        <f t="shared" si="0"/>
        <v>0</v>
      </c>
      <c r="B13" s="113"/>
      <c r="C13" s="114"/>
      <c r="D13" s="114"/>
      <c r="E13" s="114"/>
      <c r="F13" s="115"/>
      <c r="G13" s="115"/>
    </row>
    <row r="14" spans="1:7" x14ac:dyDescent="0.55000000000000004">
      <c r="A14" s="112" t="str">
        <f t="shared" si="0"/>
        <v>0</v>
      </c>
      <c r="B14" s="113"/>
      <c r="C14" s="114"/>
      <c r="D14" s="114"/>
      <c r="E14" s="114"/>
      <c r="F14" s="115"/>
      <c r="G14" s="115"/>
    </row>
    <row r="15" spans="1:7" x14ac:dyDescent="0.55000000000000004">
      <c r="A15" s="112" t="str">
        <f t="shared" si="0"/>
        <v>0</v>
      </c>
      <c r="B15" s="113"/>
      <c r="C15" s="114"/>
      <c r="D15" s="114"/>
      <c r="E15" s="114"/>
      <c r="F15" s="115"/>
      <c r="G15" s="115"/>
    </row>
    <row r="16" spans="1:7" x14ac:dyDescent="0.55000000000000004">
      <c r="A16" s="112" t="str">
        <f t="shared" si="0"/>
        <v>0</v>
      </c>
      <c r="B16" s="113"/>
      <c r="C16" s="114"/>
      <c r="D16" s="114"/>
      <c r="E16" s="114"/>
      <c r="F16" s="115"/>
      <c r="G16" s="115"/>
    </row>
    <row r="17" spans="1:7" x14ac:dyDescent="0.55000000000000004">
      <c r="A17" s="112" t="str">
        <f t="shared" si="0"/>
        <v>0</v>
      </c>
      <c r="B17" s="113"/>
      <c r="C17" s="114"/>
      <c r="D17" s="114"/>
      <c r="E17" s="114"/>
      <c r="F17" s="115"/>
      <c r="G17" s="115"/>
    </row>
    <row r="18" spans="1:7" x14ac:dyDescent="0.55000000000000004">
      <c r="A18" s="112" t="str">
        <f t="shared" si="0"/>
        <v>0</v>
      </c>
      <c r="B18" s="113"/>
      <c r="C18" s="114"/>
      <c r="D18" s="114"/>
      <c r="E18" s="114"/>
      <c r="F18" s="115"/>
      <c r="G18" s="115"/>
    </row>
    <row r="19" spans="1:7" x14ac:dyDescent="0.55000000000000004">
      <c r="A19" s="112" t="str">
        <f t="shared" si="0"/>
        <v>0</v>
      </c>
      <c r="B19" s="113"/>
      <c r="C19" s="114"/>
      <c r="D19" s="114"/>
      <c r="E19" s="114"/>
      <c r="F19" s="115"/>
      <c r="G19" s="115"/>
    </row>
    <row r="20" spans="1:7" x14ac:dyDescent="0.55000000000000004">
      <c r="A20" s="112" t="str">
        <f t="shared" si="0"/>
        <v>0</v>
      </c>
      <c r="B20" s="113"/>
      <c r="C20" s="114"/>
      <c r="D20" s="114"/>
      <c r="E20" s="114"/>
      <c r="F20" s="115"/>
      <c r="G20" s="115"/>
    </row>
    <row r="21" spans="1:7" x14ac:dyDescent="0.55000000000000004">
      <c r="A21" s="112" t="str">
        <f t="shared" si="0"/>
        <v>0</v>
      </c>
      <c r="B21" s="113"/>
      <c r="C21" s="114"/>
      <c r="D21" s="114"/>
      <c r="E21" s="114"/>
      <c r="F21" s="115"/>
      <c r="G21" s="115"/>
    </row>
    <row r="22" spans="1:7" x14ac:dyDescent="0.55000000000000004">
      <c r="A22" s="112" t="str">
        <f t="shared" si="0"/>
        <v>0</v>
      </c>
      <c r="B22" s="113"/>
      <c r="C22" s="114"/>
      <c r="D22" s="114"/>
      <c r="E22" s="114"/>
      <c r="F22" s="115"/>
      <c r="G22" s="115"/>
    </row>
    <row r="23" spans="1:7" x14ac:dyDescent="0.55000000000000004">
      <c r="A23" s="112" t="str">
        <f t="shared" si="0"/>
        <v>0</v>
      </c>
      <c r="B23" s="113"/>
      <c r="C23" s="114"/>
      <c r="D23" s="114"/>
      <c r="E23" s="114"/>
      <c r="F23" s="115"/>
      <c r="G23" s="115"/>
    </row>
    <row r="24" spans="1:7" x14ac:dyDescent="0.55000000000000004">
      <c r="A24" s="112" t="str">
        <f t="shared" si="0"/>
        <v>0</v>
      </c>
      <c r="B24" s="113"/>
      <c r="C24" s="114"/>
      <c r="D24" s="114"/>
      <c r="E24" s="114"/>
      <c r="F24" s="115"/>
      <c r="G24" s="115"/>
    </row>
    <row r="25" spans="1:7" x14ac:dyDescent="0.55000000000000004">
      <c r="A25" s="112" t="str">
        <f t="shared" si="0"/>
        <v>0</v>
      </c>
      <c r="B25" s="113"/>
      <c r="C25" s="114"/>
      <c r="D25" s="114"/>
      <c r="E25" s="114"/>
      <c r="F25" s="115"/>
      <c r="G25" s="115"/>
    </row>
    <row r="26" spans="1:7" x14ac:dyDescent="0.55000000000000004">
      <c r="A26" s="112" t="str">
        <f t="shared" si="0"/>
        <v>0</v>
      </c>
      <c r="B26" s="113"/>
      <c r="C26" s="114"/>
      <c r="D26" s="114"/>
      <c r="E26" s="114"/>
      <c r="F26" s="115"/>
      <c r="G26" s="115"/>
    </row>
    <row r="27" spans="1:7" x14ac:dyDescent="0.55000000000000004">
      <c r="A27" s="112" t="str">
        <f t="shared" si="0"/>
        <v>0</v>
      </c>
      <c r="B27" s="113"/>
      <c r="C27" s="114"/>
      <c r="D27" s="114"/>
      <c r="E27" s="114"/>
      <c r="F27" s="115"/>
      <c r="G27" s="115"/>
    </row>
    <row r="28" spans="1:7" x14ac:dyDescent="0.55000000000000004">
      <c r="A28" s="112" t="str">
        <f t="shared" si="0"/>
        <v>0</v>
      </c>
      <c r="B28" s="113"/>
      <c r="C28" s="114"/>
      <c r="D28" s="114"/>
      <c r="E28" s="114"/>
      <c r="F28" s="115"/>
      <c r="G28" s="115"/>
    </row>
    <row r="29" spans="1:7" x14ac:dyDescent="0.55000000000000004">
      <c r="A29" s="112" t="str">
        <f t="shared" si="0"/>
        <v>0</v>
      </c>
      <c r="B29" s="113"/>
      <c r="C29" s="114"/>
      <c r="D29" s="114"/>
      <c r="E29" s="114"/>
      <c r="F29" s="115"/>
      <c r="G29" s="115"/>
    </row>
    <row r="30" spans="1:7" x14ac:dyDescent="0.55000000000000004">
      <c r="A30" s="112" t="str">
        <f t="shared" si="0"/>
        <v>0</v>
      </c>
      <c r="B30" s="113"/>
      <c r="C30" s="114"/>
      <c r="D30" s="114"/>
      <c r="E30" s="114"/>
      <c r="F30" s="115"/>
      <c r="G30" s="115"/>
    </row>
    <row r="31" spans="1:7" x14ac:dyDescent="0.55000000000000004">
      <c r="A31" s="112" t="str">
        <f t="shared" si="0"/>
        <v>0</v>
      </c>
      <c r="B31" s="113"/>
      <c r="C31" s="114"/>
      <c r="D31" s="114"/>
      <c r="E31" s="114"/>
      <c r="F31" s="115"/>
      <c r="G31" s="115"/>
    </row>
    <row r="32" spans="1:7" x14ac:dyDescent="0.55000000000000004">
      <c r="A32" s="112" t="str">
        <f t="shared" ref="A32:A58" si="1">"0"&amp;B32</f>
        <v>0</v>
      </c>
      <c r="B32" s="113"/>
      <c r="C32" s="114"/>
      <c r="D32" s="114"/>
      <c r="E32" s="114"/>
      <c r="F32" s="115"/>
      <c r="G32" s="115"/>
    </row>
    <row r="33" spans="1:7" x14ac:dyDescent="0.55000000000000004">
      <c r="A33" s="112" t="str">
        <f t="shared" si="1"/>
        <v>0</v>
      </c>
      <c r="B33" s="113"/>
      <c r="C33" s="114"/>
      <c r="D33" s="114"/>
      <c r="E33" s="114"/>
      <c r="F33" s="115"/>
      <c r="G33" s="115"/>
    </row>
    <row r="34" spans="1:7" x14ac:dyDescent="0.55000000000000004">
      <c r="A34" s="112" t="str">
        <f t="shared" si="1"/>
        <v>0</v>
      </c>
      <c r="B34" s="113"/>
      <c r="C34" s="114"/>
      <c r="D34" s="114"/>
      <c r="E34" s="114"/>
      <c r="F34" s="115"/>
      <c r="G34" s="115"/>
    </row>
    <row r="35" spans="1:7" x14ac:dyDescent="0.55000000000000004">
      <c r="A35" s="112" t="str">
        <f t="shared" si="1"/>
        <v>0</v>
      </c>
      <c r="B35" s="113"/>
      <c r="C35" s="114"/>
      <c r="D35" s="114"/>
      <c r="E35" s="114"/>
      <c r="F35" s="115"/>
      <c r="G35" s="115"/>
    </row>
    <row r="36" spans="1:7" x14ac:dyDescent="0.55000000000000004">
      <c r="A36" s="112" t="str">
        <f t="shared" si="1"/>
        <v>0</v>
      </c>
      <c r="B36" s="113"/>
      <c r="C36" s="114"/>
      <c r="D36" s="114"/>
      <c r="E36" s="114"/>
      <c r="F36" s="115"/>
      <c r="G36" s="115"/>
    </row>
    <row r="37" spans="1:7" x14ac:dyDescent="0.55000000000000004">
      <c r="A37" s="112" t="str">
        <f t="shared" si="1"/>
        <v>0</v>
      </c>
      <c r="B37" s="113"/>
      <c r="C37" s="114"/>
      <c r="D37" s="114"/>
      <c r="E37" s="114"/>
      <c r="F37" s="115"/>
      <c r="G37" s="115"/>
    </row>
    <row r="38" spans="1:7" x14ac:dyDescent="0.55000000000000004">
      <c r="A38" s="112" t="str">
        <f t="shared" si="1"/>
        <v>0</v>
      </c>
      <c r="B38" s="113"/>
      <c r="C38" s="114"/>
      <c r="D38" s="114"/>
      <c r="E38" s="114"/>
      <c r="F38" s="115"/>
      <c r="G38" s="115"/>
    </row>
    <row r="39" spans="1:7" x14ac:dyDescent="0.55000000000000004">
      <c r="A39" s="112" t="str">
        <f t="shared" si="1"/>
        <v>0</v>
      </c>
      <c r="B39" s="113"/>
      <c r="C39" s="114"/>
      <c r="D39" s="114"/>
      <c r="E39" s="114"/>
      <c r="F39" s="115"/>
      <c r="G39" s="115"/>
    </row>
    <row r="40" spans="1:7" x14ac:dyDescent="0.55000000000000004">
      <c r="A40" s="112" t="str">
        <f t="shared" si="1"/>
        <v>0</v>
      </c>
      <c r="B40" s="113"/>
      <c r="C40" s="114"/>
      <c r="D40" s="114"/>
      <c r="E40" s="114"/>
      <c r="F40" s="115"/>
      <c r="G40" s="115"/>
    </row>
    <row r="41" spans="1:7" x14ac:dyDescent="0.55000000000000004">
      <c r="A41" s="112" t="str">
        <f t="shared" si="1"/>
        <v>0</v>
      </c>
      <c r="B41" s="113"/>
      <c r="C41" s="114"/>
      <c r="D41" s="114"/>
      <c r="E41" s="114"/>
      <c r="F41" s="115"/>
      <c r="G41" s="115"/>
    </row>
    <row r="42" spans="1:7" x14ac:dyDescent="0.55000000000000004">
      <c r="A42" s="112" t="str">
        <f t="shared" si="1"/>
        <v>0</v>
      </c>
      <c r="B42" s="113"/>
      <c r="C42" s="114"/>
      <c r="D42" s="114"/>
      <c r="E42" s="114"/>
      <c r="F42" s="115"/>
      <c r="G42" s="115"/>
    </row>
    <row r="43" spans="1:7" x14ac:dyDescent="0.55000000000000004">
      <c r="A43" s="112" t="str">
        <f t="shared" si="1"/>
        <v>0</v>
      </c>
      <c r="B43" s="113"/>
      <c r="C43" s="114"/>
      <c r="D43" s="114"/>
      <c r="E43" s="114"/>
      <c r="F43" s="115"/>
      <c r="G43" s="115"/>
    </row>
    <row r="44" spans="1:7" x14ac:dyDescent="0.55000000000000004">
      <c r="A44" s="112" t="str">
        <f t="shared" si="1"/>
        <v>0</v>
      </c>
      <c r="B44" s="113"/>
      <c r="C44" s="114"/>
      <c r="D44" s="114"/>
      <c r="E44" s="114"/>
      <c r="F44" s="115"/>
      <c r="G44" s="115"/>
    </row>
    <row r="45" spans="1:7" x14ac:dyDescent="0.55000000000000004">
      <c r="A45" s="112" t="str">
        <f t="shared" si="1"/>
        <v>0</v>
      </c>
      <c r="B45" s="113"/>
      <c r="C45" s="114"/>
      <c r="D45" s="114"/>
      <c r="E45" s="114"/>
      <c r="F45" s="115"/>
      <c r="G45" s="115"/>
    </row>
    <row r="46" spans="1:7" x14ac:dyDescent="0.55000000000000004">
      <c r="A46" s="112" t="str">
        <f t="shared" si="1"/>
        <v>0</v>
      </c>
      <c r="B46" s="113"/>
      <c r="C46" s="114"/>
      <c r="D46" s="114"/>
      <c r="E46" s="114"/>
      <c r="F46" s="115"/>
      <c r="G46" s="115"/>
    </row>
    <row r="47" spans="1:7" x14ac:dyDescent="0.55000000000000004">
      <c r="A47" s="112" t="str">
        <f t="shared" si="1"/>
        <v>0</v>
      </c>
      <c r="B47" s="113"/>
      <c r="C47" s="114"/>
      <c r="D47" s="114"/>
      <c r="E47" s="114"/>
      <c r="F47" s="115"/>
      <c r="G47" s="115"/>
    </row>
    <row r="48" spans="1:7" x14ac:dyDescent="0.55000000000000004">
      <c r="A48" s="112" t="str">
        <f t="shared" si="1"/>
        <v>0</v>
      </c>
      <c r="B48" s="113"/>
      <c r="C48" s="114"/>
      <c r="D48" s="114"/>
      <c r="E48" s="114"/>
      <c r="F48" s="115"/>
      <c r="G48" s="115"/>
    </row>
    <row r="49" spans="1:7" x14ac:dyDescent="0.55000000000000004">
      <c r="A49" s="112" t="str">
        <f t="shared" si="1"/>
        <v>0</v>
      </c>
      <c r="B49" s="113"/>
      <c r="C49" s="114"/>
      <c r="D49" s="114"/>
      <c r="E49" s="114"/>
      <c r="F49" s="115"/>
      <c r="G49" s="115"/>
    </row>
    <row r="50" spans="1:7" x14ac:dyDescent="0.55000000000000004">
      <c r="A50" s="112" t="str">
        <f t="shared" si="1"/>
        <v>0</v>
      </c>
      <c r="B50" s="113"/>
      <c r="C50" s="114"/>
      <c r="D50" s="114"/>
      <c r="E50" s="114"/>
      <c r="F50" s="115"/>
      <c r="G50" s="115"/>
    </row>
    <row r="51" spans="1:7" x14ac:dyDescent="0.55000000000000004">
      <c r="A51" s="112" t="str">
        <f t="shared" si="1"/>
        <v>0</v>
      </c>
      <c r="B51" s="113"/>
      <c r="C51" s="114"/>
      <c r="D51" s="114"/>
      <c r="E51" s="114"/>
      <c r="F51" s="115"/>
      <c r="G51" s="115"/>
    </row>
    <row r="52" spans="1:7" x14ac:dyDescent="0.55000000000000004">
      <c r="A52" s="112" t="str">
        <f t="shared" si="1"/>
        <v>0</v>
      </c>
      <c r="B52" s="113"/>
      <c r="C52" s="114"/>
      <c r="D52" s="114"/>
      <c r="E52" s="114"/>
      <c r="F52" s="115"/>
      <c r="G52" s="115"/>
    </row>
    <row r="53" spans="1:7" x14ac:dyDescent="0.55000000000000004">
      <c r="A53" s="112" t="str">
        <f t="shared" si="1"/>
        <v>0</v>
      </c>
      <c r="B53" s="113"/>
      <c r="C53" s="114"/>
      <c r="D53" s="114"/>
      <c r="E53" s="114"/>
      <c r="F53" s="115"/>
      <c r="G53" s="115"/>
    </row>
    <row r="54" spans="1:7" x14ac:dyDescent="0.55000000000000004">
      <c r="A54" s="112" t="str">
        <f t="shared" si="1"/>
        <v>0</v>
      </c>
      <c r="B54" s="113"/>
      <c r="C54" s="114"/>
      <c r="D54" s="114"/>
      <c r="E54" s="114"/>
      <c r="F54" s="115"/>
      <c r="G54" s="115"/>
    </row>
    <row r="55" spans="1:7" x14ac:dyDescent="0.55000000000000004">
      <c r="A55" s="112" t="str">
        <f t="shared" si="1"/>
        <v>0</v>
      </c>
      <c r="B55" s="113"/>
      <c r="C55" s="114"/>
      <c r="D55" s="114"/>
      <c r="E55" s="114"/>
      <c r="F55" s="115"/>
      <c r="G55" s="115"/>
    </row>
    <row r="56" spans="1:7" x14ac:dyDescent="0.55000000000000004">
      <c r="A56" s="112" t="str">
        <f t="shared" si="1"/>
        <v>0</v>
      </c>
      <c r="B56" s="113"/>
      <c r="C56" s="114"/>
      <c r="D56" s="114"/>
      <c r="E56" s="114"/>
      <c r="F56" s="115"/>
      <c r="G56" s="115"/>
    </row>
    <row r="57" spans="1:7" x14ac:dyDescent="0.55000000000000004">
      <c r="A57" s="112" t="str">
        <f t="shared" si="1"/>
        <v>0</v>
      </c>
      <c r="B57" s="113"/>
      <c r="C57" s="114"/>
      <c r="D57" s="114"/>
      <c r="E57" s="114"/>
      <c r="F57" s="115"/>
      <c r="G57" s="115"/>
    </row>
    <row r="58" spans="1:7" x14ac:dyDescent="0.55000000000000004">
      <c r="A58" s="112" t="str">
        <f t="shared" si="1"/>
        <v>0</v>
      </c>
      <c r="B58" s="113"/>
      <c r="C58" s="114"/>
      <c r="D58" s="114"/>
      <c r="E58" s="114"/>
      <c r="F58" s="115"/>
      <c r="G58" s="115"/>
    </row>
    <row r="59" spans="1:7" x14ac:dyDescent="0.55000000000000004">
      <c r="A59" s="112" t="str">
        <f t="shared" ref="A59:A77" si="2">"0"&amp;B59</f>
        <v>0</v>
      </c>
      <c r="B59" s="113"/>
      <c r="C59" s="114"/>
      <c r="D59" s="114"/>
      <c r="E59" s="114"/>
      <c r="F59" s="115"/>
      <c r="G59" s="115"/>
    </row>
    <row r="60" spans="1:7" x14ac:dyDescent="0.55000000000000004">
      <c r="A60" s="112" t="str">
        <f t="shared" si="2"/>
        <v>0</v>
      </c>
      <c r="B60" s="113"/>
      <c r="C60" s="114"/>
      <c r="D60" s="114"/>
      <c r="E60" s="114"/>
      <c r="F60" s="115"/>
      <c r="G60" s="115"/>
    </row>
    <row r="61" spans="1:7" x14ac:dyDescent="0.55000000000000004">
      <c r="A61" s="112" t="str">
        <f t="shared" si="2"/>
        <v>0</v>
      </c>
      <c r="B61" s="113"/>
      <c r="C61" s="114"/>
      <c r="D61" s="114"/>
      <c r="E61" s="114"/>
      <c r="F61" s="115"/>
      <c r="G61" s="115"/>
    </row>
    <row r="62" spans="1:7" x14ac:dyDescent="0.55000000000000004">
      <c r="A62" s="112" t="str">
        <f t="shared" si="2"/>
        <v>0</v>
      </c>
      <c r="B62" s="113"/>
      <c r="C62" s="114"/>
      <c r="D62" s="114"/>
      <c r="E62" s="114"/>
      <c r="F62" s="115"/>
      <c r="G62" s="115"/>
    </row>
    <row r="63" spans="1:7" x14ac:dyDescent="0.55000000000000004">
      <c r="A63" s="112" t="str">
        <f t="shared" si="2"/>
        <v>0</v>
      </c>
      <c r="B63" s="113"/>
      <c r="C63" s="114"/>
      <c r="D63" s="114"/>
      <c r="E63" s="114"/>
      <c r="F63" s="115"/>
      <c r="G63" s="115"/>
    </row>
    <row r="64" spans="1:7" x14ac:dyDescent="0.55000000000000004">
      <c r="A64" s="112" t="str">
        <f t="shared" si="2"/>
        <v>0</v>
      </c>
      <c r="B64" s="113"/>
      <c r="C64" s="114"/>
      <c r="D64" s="114"/>
      <c r="E64" s="114"/>
      <c r="F64" s="115"/>
      <c r="G64" s="115"/>
    </row>
    <row r="65" spans="1:7" x14ac:dyDescent="0.55000000000000004">
      <c r="A65" s="112" t="str">
        <f t="shared" si="2"/>
        <v>0</v>
      </c>
      <c r="B65" s="113"/>
      <c r="C65" s="114"/>
      <c r="D65" s="114"/>
      <c r="E65" s="114"/>
      <c r="F65" s="115"/>
      <c r="G65" s="115"/>
    </row>
    <row r="66" spans="1:7" x14ac:dyDescent="0.55000000000000004">
      <c r="A66" s="112" t="str">
        <f t="shared" si="2"/>
        <v>0</v>
      </c>
      <c r="B66" s="113"/>
      <c r="C66" s="114"/>
      <c r="D66" s="114"/>
      <c r="E66" s="114"/>
      <c r="F66" s="115"/>
      <c r="G66" s="115"/>
    </row>
    <row r="67" spans="1:7" x14ac:dyDescent="0.55000000000000004">
      <c r="A67" s="112" t="str">
        <f t="shared" si="2"/>
        <v>0</v>
      </c>
      <c r="B67" s="115"/>
      <c r="C67" s="116"/>
      <c r="D67" s="115"/>
      <c r="E67" s="115"/>
      <c r="F67" s="115"/>
      <c r="G67" s="115"/>
    </row>
    <row r="68" spans="1:7" x14ac:dyDescent="0.55000000000000004">
      <c r="A68" s="112" t="str">
        <f t="shared" si="2"/>
        <v>0</v>
      </c>
      <c r="B68" s="115"/>
      <c r="C68" s="116"/>
      <c r="D68" s="115"/>
      <c r="E68" s="115"/>
      <c r="F68" s="115"/>
      <c r="G68" s="115"/>
    </row>
    <row r="69" spans="1:7" x14ac:dyDescent="0.55000000000000004">
      <c r="A69" s="112" t="str">
        <f t="shared" si="2"/>
        <v>0</v>
      </c>
      <c r="B69" s="115"/>
      <c r="C69" s="116"/>
      <c r="D69" s="115"/>
      <c r="E69" s="115"/>
      <c r="F69" s="115"/>
      <c r="G69" s="115"/>
    </row>
    <row r="70" spans="1:7" x14ac:dyDescent="0.55000000000000004">
      <c r="A70" s="112" t="str">
        <f t="shared" si="2"/>
        <v>0</v>
      </c>
      <c r="B70" s="115"/>
      <c r="C70" s="116"/>
      <c r="D70" s="115"/>
      <c r="E70" s="115"/>
      <c r="F70" s="115"/>
      <c r="G70" s="115"/>
    </row>
    <row r="71" spans="1:7" x14ac:dyDescent="0.55000000000000004">
      <c r="A71" s="112" t="str">
        <f t="shared" si="2"/>
        <v>0</v>
      </c>
      <c r="B71" s="115"/>
      <c r="C71" s="116"/>
      <c r="D71" s="115"/>
      <c r="E71" s="115"/>
      <c r="F71" s="115"/>
      <c r="G71" s="115"/>
    </row>
    <row r="72" spans="1:7" x14ac:dyDescent="0.55000000000000004">
      <c r="A72" s="112" t="str">
        <f t="shared" si="2"/>
        <v>0</v>
      </c>
      <c r="B72" s="115"/>
      <c r="C72" s="116"/>
      <c r="D72" s="115"/>
      <c r="E72" s="115"/>
      <c r="F72" s="115"/>
      <c r="G72" s="115"/>
    </row>
    <row r="73" spans="1:7" x14ac:dyDescent="0.55000000000000004">
      <c r="A73" s="112" t="str">
        <f t="shared" si="2"/>
        <v>0</v>
      </c>
      <c r="B73" s="115"/>
      <c r="C73" s="116"/>
      <c r="D73" s="115"/>
      <c r="E73" s="115"/>
      <c r="F73" s="115"/>
      <c r="G73" s="115"/>
    </row>
    <row r="74" spans="1:7" x14ac:dyDescent="0.55000000000000004">
      <c r="A74" s="112" t="str">
        <f t="shared" si="2"/>
        <v>0</v>
      </c>
      <c r="B74" s="115"/>
      <c r="C74" s="116"/>
      <c r="D74" s="115"/>
      <c r="E74" s="115"/>
      <c r="F74" s="115"/>
      <c r="G74" s="115"/>
    </row>
    <row r="75" spans="1:7" x14ac:dyDescent="0.55000000000000004">
      <c r="A75" s="112" t="str">
        <f t="shared" si="2"/>
        <v>0</v>
      </c>
      <c r="B75" s="115"/>
      <c r="C75" s="116"/>
      <c r="D75" s="115"/>
      <c r="E75" s="115"/>
      <c r="F75" s="115"/>
      <c r="G75" s="115"/>
    </row>
    <row r="76" spans="1:7" x14ac:dyDescent="0.55000000000000004">
      <c r="A76" s="112" t="str">
        <f t="shared" si="2"/>
        <v>0</v>
      </c>
      <c r="B76" s="115"/>
      <c r="C76" s="116"/>
      <c r="D76" s="115"/>
      <c r="E76" s="115"/>
      <c r="F76" s="115"/>
      <c r="G76" s="115"/>
    </row>
    <row r="77" spans="1:7" x14ac:dyDescent="0.55000000000000004">
      <c r="A77" s="112" t="str">
        <f t="shared" si="2"/>
        <v>0</v>
      </c>
      <c r="B77" s="115"/>
      <c r="C77" s="116"/>
      <c r="D77" s="115"/>
      <c r="E77" s="115"/>
      <c r="F77" s="115"/>
      <c r="G77" s="115"/>
    </row>
    <row r="78" spans="1:7" x14ac:dyDescent="0.55000000000000004">
      <c r="B78" s="115"/>
      <c r="C78" s="116"/>
      <c r="D78" s="115"/>
      <c r="E78" s="115"/>
      <c r="F78" s="115"/>
      <c r="G78" s="115"/>
    </row>
    <row r="79" spans="1:7" x14ac:dyDescent="0.55000000000000004">
      <c r="A79" s="112" t="s">
        <v>470</v>
      </c>
      <c r="B79" s="115"/>
      <c r="C79" s="116"/>
      <c r="D79" s="115"/>
      <c r="E79" s="115"/>
      <c r="F79" s="115"/>
      <c r="G79" s="115"/>
    </row>
    <row r="80" spans="1:7" x14ac:dyDescent="0.55000000000000004">
      <c r="A80" s="112" t="str">
        <f>"0"&amp;B80</f>
        <v>0</v>
      </c>
      <c r="B80" s="117"/>
      <c r="C80" s="118"/>
      <c r="D80" s="117"/>
      <c r="E80" s="117"/>
      <c r="F80" s="115"/>
      <c r="G80" s="115"/>
    </row>
    <row r="81" spans="1:7" x14ac:dyDescent="0.55000000000000004">
      <c r="A81" s="112" t="str">
        <f>"0"&amp;B81</f>
        <v>0</v>
      </c>
      <c r="B81" s="117"/>
      <c r="C81" s="118"/>
      <c r="D81" s="117"/>
      <c r="E81" s="117"/>
      <c r="F81" s="115"/>
      <c r="G81" s="115"/>
    </row>
    <row r="82" spans="1:7" x14ac:dyDescent="0.55000000000000004">
      <c r="A82" s="112" t="str">
        <f>"0"&amp;B82</f>
        <v>0</v>
      </c>
      <c r="B82" s="117"/>
      <c r="C82" s="118"/>
      <c r="D82" s="117"/>
      <c r="E82" s="117"/>
      <c r="F82" s="115"/>
      <c r="G82" s="115"/>
    </row>
    <row r="83" spans="1:7" x14ac:dyDescent="0.55000000000000004">
      <c r="A83" s="112" t="str">
        <f t="shared" ref="A83:A95" si="3">"0"&amp;B83</f>
        <v>0</v>
      </c>
      <c r="B83" s="115"/>
      <c r="C83" s="116"/>
      <c r="D83" s="115"/>
      <c r="E83" s="115"/>
      <c r="F83" s="115"/>
      <c r="G83" s="115"/>
    </row>
    <row r="84" spans="1:7" x14ac:dyDescent="0.55000000000000004">
      <c r="A84" s="112" t="str">
        <f t="shared" si="3"/>
        <v>0</v>
      </c>
      <c r="B84" s="115"/>
      <c r="C84" s="116"/>
      <c r="D84" s="115"/>
      <c r="E84" s="115"/>
      <c r="F84" s="115"/>
      <c r="G84" s="115"/>
    </row>
    <row r="85" spans="1:7" x14ac:dyDescent="0.55000000000000004">
      <c r="A85" s="112" t="str">
        <f t="shared" si="3"/>
        <v>0</v>
      </c>
      <c r="B85" s="115"/>
      <c r="C85" s="116"/>
      <c r="D85" s="115"/>
      <c r="E85" s="115"/>
      <c r="F85" s="115"/>
      <c r="G85" s="115"/>
    </row>
    <row r="86" spans="1:7" x14ac:dyDescent="0.55000000000000004">
      <c r="A86" s="112" t="str">
        <f t="shared" si="3"/>
        <v>0</v>
      </c>
      <c r="B86" s="115"/>
      <c r="C86" s="116"/>
      <c r="D86" s="115"/>
      <c r="E86" s="115"/>
      <c r="F86" s="115"/>
      <c r="G86" s="115"/>
    </row>
    <row r="87" spans="1:7" x14ac:dyDescent="0.55000000000000004">
      <c r="A87" s="112" t="str">
        <f t="shared" si="3"/>
        <v>0</v>
      </c>
      <c r="B87" s="115"/>
      <c r="C87" s="116"/>
      <c r="D87" s="115"/>
      <c r="E87" s="115"/>
      <c r="F87" s="115"/>
      <c r="G87" s="115"/>
    </row>
    <row r="88" spans="1:7" x14ac:dyDescent="0.55000000000000004">
      <c r="A88" s="112" t="str">
        <f t="shared" si="3"/>
        <v>0</v>
      </c>
      <c r="B88" s="115"/>
      <c r="C88" s="116"/>
      <c r="D88" s="115"/>
      <c r="E88" s="115"/>
      <c r="F88" s="115"/>
      <c r="G88" s="115"/>
    </row>
    <row r="89" spans="1:7" x14ac:dyDescent="0.55000000000000004">
      <c r="A89" s="112" t="str">
        <f t="shared" si="3"/>
        <v>0</v>
      </c>
      <c r="B89" s="115"/>
      <c r="C89" s="116"/>
      <c r="D89" s="115"/>
      <c r="E89" s="115"/>
      <c r="F89" s="115"/>
      <c r="G89" s="115"/>
    </row>
    <row r="90" spans="1:7" x14ac:dyDescent="0.55000000000000004">
      <c r="A90" s="112" t="str">
        <f t="shared" si="3"/>
        <v>0</v>
      </c>
      <c r="B90" s="115"/>
      <c r="C90" s="116"/>
      <c r="D90" s="115"/>
      <c r="E90" s="115"/>
      <c r="F90" s="115"/>
      <c r="G90" s="115"/>
    </row>
    <row r="91" spans="1:7" x14ac:dyDescent="0.55000000000000004">
      <c r="A91" s="112" t="str">
        <f t="shared" si="3"/>
        <v>0</v>
      </c>
      <c r="B91" s="115"/>
      <c r="C91" s="116"/>
      <c r="D91" s="115"/>
      <c r="E91" s="115"/>
      <c r="F91" s="115"/>
      <c r="G91" s="115"/>
    </row>
    <row r="92" spans="1:7" x14ac:dyDescent="0.55000000000000004">
      <c r="A92" s="112" t="str">
        <f t="shared" si="3"/>
        <v>0</v>
      </c>
      <c r="B92" s="115"/>
      <c r="C92" s="116"/>
      <c r="D92" s="115"/>
      <c r="E92" s="115"/>
      <c r="F92" s="115"/>
      <c r="G92" s="115"/>
    </row>
    <row r="93" spans="1:7" x14ac:dyDescent="0.55000000000000004">
      <c r="A93" s="112" t="str">
        <f t="shared" si="3"/>
        <v>0</v>
      </c>
      <c r="B93" s="115"/>
      <c r="C93" s="116"/>
      <c r="D93" s="115"/>
      <c r="E93" s="115"/>
      <c r="F93" s="115"/>
      <c r="G93" s="115"/>
    </row>
    <row r="94" spans="1:7" x14ac:dyDescent="0.55000000000000004">
      <c r="A94" s="112" t="str">
        <f t="shared" si="3"/>
        <v>0</v>
      </c>
      <c r="B94" s="115"/>
      <c r="C94" s="116"/>
      <c r="D94" s="115"/>
      <c r="E94" s="115"/>
      <c r="F94" s="115"/>
      <c r="G94" s="115"/>
    </row>
    <row r="95" spans="1:7" x14ac:dyDescent="0.55000000000000004">
      <c r="A95" s="112" t="str">
        <f t="shared" si="3"/>
        <v>0</v>
      </c>
      <c r="B95" s="115"/>
      <c r="C95" s="116"/>
      <c r="D95" s="115"/>
      <c r="E95" s="115"/>
      <c r="F95" s="115"/>
      <c r="G95" s="115"/>
    </row>
  </sheetData>
  <sheetProtection sort="0"/>
  <sortState xmlns:xlrd2="http://schemas.microsoft.com/office/spreadsheetml/2017/richdata2" ref="B2:G12">
    <sortCondition ref="B2:B12"/>
    <sortCondition ref="D2:D1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B598-6449-4F64-9B1D-27BECB210A11}">
  <dimension ref="A1:I500"/>
  <sheetViews>
    <sheetView topLeftCell="A61" workbookViewId="0"/>
  </sheetViews>
  <sheetFormatPr defaultRowHeight="15.75" customHeight="1" x14ac:dyDescent="0.2"/>
  <cols>
    <col min="1" max="1" width="14.625" customWidth="1"/>
    <col min="2" max="2" width="19.375" customWidth="1"/>
    <col min="3" max="3" width="17.25" customWidth="1"/>
    <col min="4" max="4" width="26.5" customWidth="1"/>
    <col min="5" max="6" width="11.5" customWidth="1"/>
    <col min="7" max="7" width="22.125" customWidth="1"/>
    <col min="8" max="8" width="29.25" customWidth="1"/>
    <col min="9" max="9" width="28.25" customWidth="1"/>
  </cols>
  <sheetData>
    <row r="1" spans="1:9" ht="15.75" customHeight="1" x14ac:dyDescent="0.2">
      <c r="A1" t="s">
        <v>375</v>
      </c>
      <c r="B1" t="s">
        <v>376</v>
      </c>
      <c r="C1" t="s">
        <v>377</v>
      </c>
      <c r="E1" t="s">
        <v>378</v>
      </c>
      <c r="F1" t="s">
        <v>636</v>
      </c>
      <c r="H1" t="s">
        <v>437</v>
      </c>
      <c r="I1" t="s">
        <v>475</v>
      </c>
    </row>
    <row r="2" spans="1:9" ht="15.75" customHeight="1" x14ac:dyDescent="0.2">
      <c r="A2">
        <f>'Data รายชื่อ'!B2</f>
        <v>6610400415</v>
      </c>
      <c r="B2" t="str">
        <f>'Data รายชื่อ'!C2</f>
        <v>นางสาวกัญญาณัฐ</v>
      </c>
      <c r="C2" t="str">
        <f>'Data รายชื่อ'!D2</f>
        <v>เกิดเนตร</v>
      </c>
      <c r="D2" t="str">
        <f t="shared" ref="D2:D65" si="0">B2 &amp;"  "&amp;C2</f>
        <v>นางสาวกัญญาณัฐ  เกิดเนตร</v>
      </c>
      <c r="E2" t="str">
        <f>IF(VLOOKUP(A2,'Data รายชื่อ'!$B$2:$H$300,6,FALSE)="D03","ชีววิทยา","สัตววิทยา")</f>
        <v>ชีววิทยา</v>
      </c>
      <c r="F2" t="str">
        <f>LEFT((VLOOKUP(A2,'Data รายชื่อ'!$B$2:$H$300,7,FALSE)),5)</f>
        <v>D3544</v>
      </c>
      <c r="G2" t="str">
        <f>VLOOKUP(F2,'D35'!$A$2:$B$38,2,FALSE)</f>
        <v>ศ.ดร.วสกร    บัลลังก์โพธิ์</v>
      </c>
      <c r="H2">
        <f>VLOOKUP(A2,ฝึกงาน!$A:$C,2,FALSE)</f>
        <v>0</v>
      </c>
      <c r="I2">
        <f>VLOOKUP(A2,ฝึกงาน!$A:$C,3,FALSE)</f>
        <v>0</v>
      </c>
    </row>
    <row r="3" spans="1:9" ht="15.75" customHeight="1" x14ac:dyDescent="0.2">
      <c r="A3">
        <f>'Data รายชื่อ'!B3</f>
        <v>6610400423</v>
      </c>
      <c r="B3" t="str">
        <f>'Data รายชื่อ'!C3</f>
        <v>นางสาวกิติยาภรณ์</v>
      </c>
      <c r="C3" t="str">
        <f>'Data รายชื่อ'!D3</f>
        <v>แก้วอุย</v>
      </c>
      <c r="D3" t="str">
        <f t="shared" si="0"/>
        <v>นางสาวกิติยาภรณ์  แก้วอุย</v>
      </c>
      <c r="E3" t="str">
        <f>IF(VLOOKUP(A3,'Data รายชื่อ'!$B$2:$H$300,6,FALSE)="D03","ชีววิทยา","สัตววิทยา")</f>
        <v>ชีววิทยา</v>
      </c>
      <c r="F3" t="str">
        <f>LEFT((VLOOKUP(A3,'Data รายชื่อ'!$B$2:$H$300,7,FALSE)),5)</f>
        <v>D3544</v>
      </c>
      <c r="G3" t="str">
        <f>VLOOKUP(F3,'D35'!$A$2:$B$38,2,FALSE)</f>
        <v>ศ.ดร.วสกร    บัลลังก์โพธิ์</v>
      </c>
      <c r="H3">
        <f>VLOOKUP(A3,ฝึกงาน!$A:$C,2,FALSE)</f>
        <v>0</v>
      </c>
      <c r="I3">
        <f>VLOOKUP(A3,ฝึกงาน!$A:$C,3,FALSE)</f>
        <v>0</v>
      </c>
    </row>
    <row r="4" spans="1:9" ht="15.75" customHeight="1" x14ac:dyDescent="0.2">
      <c r="A4">
        <f>'Data รายชื่อ'!B4</f>
        <v>6610400431</v>
      </c>
      <c r="B4" t="str">
        <f>'Data รายชื่อ'!C4</f>
        <v>นายคุณานนต์</v>
      </c>
      <c r="C4" t="str">
        <f>'Data รายชื่อ'!D4</f>
        <v>สีหามาตย์</v>
      </c>
      <c r="D4" t="str">
        <f t="shared" si="0"/>
        <v>นายคุณานนต์  สีหามาตย์</v>
      </c>
      <c r="E4" t="str">
        <f>IF(VLOOKUP(A4,'Data รายชื่อ'!$B$2:$H$300,6,FALSE)="D03","ชีววิทยา","สัตววิทยา")</f>
        <v>ชีววิทยา</v>
      </c>
      <c r="F4" t="str">
        <f>LEFT((VLOOKUP(A4,'Data รายชื่อ'!$B$2:$H$300,7,FALSE)),5)</f>
        <v>D3548</v>
      </c>
      <c r="G4" t="str">
        <f>VLOOKUP(F4,'D35'!$A$2:$B$38,2,FALSE)</f>
        <v>รศ.น.สพ.ดร.วีระศักดิ์  ฟุ้งเฟื่อง</v>
      </c>
      <c r="H4">
        <f>VLOOKUP(A4,ฝึกงาน!$A:$C,2,FALSE)</f>
        <v>0</v>
      </c>
      <c r="I4">
        <f>VLOOKUP(A4,ฝึกงาน!$A:$C,3,FALSE)</f>
        <v>0</v>
      </c>
    </row>
    <row r="5" spans="1:9" ht="15.75" customHeight="1" x14ac:dyDescent="0.2">
      <c r="A5">
        <f>'Data รายชื่อ'!B5</f>
        <v>6610400440</v>
      </c>
      <c r="B5" t="str">
        <f>'Data รายชื่อ'!C5</f>
        <v>นางสาวจตุพร</v>
      </c>
      <c r="C5" t="str">
        <f>'Data รายชื่อ'!D5</f>
        <v>เอี่ยมมาตร์</v>
      </c>
      <c r="D5" t="str">
        <f t="shared" si="0"/>
        <v>นางสาวจตุพร  เอี่ยมมาตร์</v>
      </c>
      <c r="E5" t="str">
        <f>IF(VLOOKUP(A5,'Data รายชื่อ'!$B$2:$H$300,6,FALSE)="D03","ชีววิทยา","สัตววิทยา")</f>
        <v>ชีววิทยา</v>
      </c>
      <c r="F5" t="str">
        <f>LEFT((VLOOKUP(A5,'Data รายชื่อ'!$B$2:$H$300,7,FALSE)),5)</f>
        <v>D3548</v>
      </c>
      <c r="G5" t="str">
        <f>VLOOKUP(F5,'D35'!$A$2:$B$38,2,FALSE)</f>
        <v>รศ.น.สพ.ดร.วีระศักดิ์  ฟุ้งเฟื่อง</v>
      </c>
      <c r="H5">
        <f>VLOOKUP(A5,ฝึกงาน!$A:$C,2,FALSE)</f>
        <v>0</v>
      </c>
      <c r="I5">
        <f>VLOOKUP(A5,ฝึกงาน!$A:$C,3,FALSE)</f>
        <v>0</v>
      </c>
    </row>
    <row r="6" spans="1:9" ht="15.75" customHeight="1" x14ac:dyDescent="0.2">
      <c r="A6">
        <f>'Data รายชื่อ'!B6</f>
        <v>6610400458</v>
      </c>
      <c r="B6" t="str">
        <f>'Data รายชื่อ'!C6</f>
        <v>นางสาวจินดาวัตร</v>
      </c>
      <c r="C6" t="str">
        <f>'Data รายชื่อ'!D6</f>
        <v>บิลพระวัตร</v>
      </c>
      <c r="D6" t="str">
        <f t="shared" si="0"/>
        <v>นางสาวจินดาวัตร  บิลพระวัตร</v>
      </c>
      <c r="E6" t="str">
        <f>IF(VLOOKUP(A6,'Data รายชื่อ'!$B$2:$H$300,6,FALSE)="D03","ชีววิทยา","สัตววิทยา")</f>
        <v>ชีววิทยา</v>
      </c>
      <c r="F6" t="str">
        <f>LEFT((VLOOKUP(A6,'Data รายชื่อ'!$B$2:$H$300,7,FALSE)),5)</f>
        <v>D3548</v>
      </c>
      <c r="G6" t="str">
        <f>VLOOKUP(F6,'D35'!$A$2:$B$38,2,FALSE)</f>
        <v>รศ.น.สพ.ดร.วีระศักดิ์  ฟุ้งเฟื่อง</v>
      </c>
      <c r="H6">
        <f>VLOOKUP(A6,ฝึกงาน!$A:$C,2,FALSE)</f>
        <v>0</v>
      </c>
      <c r="I6">
        <f>VLOOKUP(A6,ฝึกงาน!$A:$C,3,FALSE)</f>
        <v>0</v>
      </c>
    </row>
    <row r="7" spans="1:9" ht="15.75" customHeight="1" x14ac:dyDescent="0.2">
      <c r="A7">
        <f>'Data รายชื่อ'!B7</f>
        <v>6610400466</v>
      </c>
      <c r="B7" t="str">
        <f>'Data รายชื่อ'!C7</f>
        <v>นางสาวฐิตาพร</v>
      </c>
      <c r="C7" t="str">
        <f>'Data รายชื่อ'!D7</f>
        <v>คำเปรม</v>
      </c>
      <c r="D7" t="str">
        <f t="shared" si="0"/>
        <v>นางสาวฐิตาพร  คำเปรม</v>
      </c>
      <c r="E7" t="str">
        <f>IF(VLOOKUP(A7,'Data รายชื่อ'!$B$2:$H$300,6,FALSE)="D03","ชีววิทยา","สัตววิทยา")</f>
        <v>ชีววิทยา</v>
      </c>
      <c r="F7" t="str">
        <f>LEFT((VLOOKUP(A7,'Data รายชื่อ'!$B$2:$H$300,7,FALSE)),5)</f>
        <v>D3548</v>
      </c>
      <c r="G7" t="str">
        <f>VLOOKUP(F7,'D35'!$A$2:$B$38,2,FALSE)</f>
        <v>รศ.น.สพ.ดร.วีระศักดิ์  ฟุ้งเฟื่อง</v>
      </c>
      <c r="H7">
        <f>VLOOKUP(A7,ฝึกงาน!$A:$C,2,FALSE)</f>
        <v>0</v>
      </c>
      <c r="I7">
        <f>VLOOKUP(A7,ฝึกงาน!$A:$C,3,FALSE)</f>
        <v>0</v>
      </c>
    </row>
    <row r="8" spans="1:9" ht="15.75" customHeight="1" x14ac:dyDescent="0.2">
      <c r="A8">
        <f>'Data รายชื่อ'!B8</f>
        <v>6610400474</v>
      </c>
      <c r="B8" t="str">
        <f>'Data รายชื่อ'!C8</f>
        <v>นางสาวณัฐชา</v>
      </c>
      <c r="C8" t="str">
        <f>'Data รายชื่อ'!D8</f>
        <v>แซ่จัง</v>
      </c>
      <c r="D8" t="str">
        <f t="shared" si="0"/>
        <v>นางสาวณัฐชา  แซ่จัง</v>
      </c>
      <c r="E8" t="str">
        <f>IF(VLOOKUP(A8,'Data รายชื่อ'!$B$2:$H$300,6,FALSE)="D03","ชีววิทยา","สัตววิทยา")</f>
        <v>ชีววิทยา</v>
      </c>
      <c r="F8" t="str">
        <f>LEFT((VLOOKUP(A8,'Data รายชื่อ'!$B$2:$H$300,7,FALSE)),5)</f>
        <v>D3548</v>
      </c>
      <c r="G8" t="str">
        <f>VLOOKUP(F8,'D35'!$A$2:$B$38,2,FALSE)</f>
        <v>รศ.น.สพ.ดร.วีระศักดิ์  ฟุ้งเฟื่อง</v>
      </c>
      <c r="H8">
        <f>VLOOKUP(A8,ฝึกงาน!$A:$C,2,FALSE)</f>
        <v>0</v>
      </c>
      <c r="I8">
        <f>VLOOKUP(A8,ฝึกงาน!$A:$C,3,FALSE)</f>
        <v>0</v>
      </c>
    </row>
    <row r="9" spans="1:9" ht="15.75" customHeight="1" x14ac:dyDescent="0.2">
      <c r="A9">
        <f>'Data รายชื่อ'!B9</f>
        <v>6610400482</v>
      </c>
      <c r="B9" t="str">
        <f>'Data รายชื่อ'!C9</f>
        <v>นายธนเดช</v>
      </c>
      <c r="C9" t="str">
        <f>'Data รายชื่อ'!D9</f>
        <v>สัญวงษ์</v>
      </c>
      <c r="D9" t="str">
        <f t="shared" si="0"/>
        <v>นายธนเดช  สัญวงษ์</v>
      </c>
      <c r="E9" t="str">
        <f>IF(VLOOKUP(A9,'Data รายชื่อ'!$B$2:$H$300,6,FALSE)="D03","ชีววิทยา","สัตววิทยา")</f>
        <v>ชีววิทยา</v>
      </c>
      <c r="F9" t="str">
        <f>LEFT((VLOOKUP(A9,'Data รายชื่อ'!$B$2:$H$300,7,FALSE)),5)</f>
        <v>D3550</v>
      </c>
      <c r="G9" t="str">
        <f>VLOOKUP(F9,'D35'!$A$2:$B$38,2,FALSE)</f>
        <v>รศ.ดร.ปราโมทย์   ชำนาญปืน</v>
      </c>
      <c r="H9">
        <f>VLOOKUP(A9,ฝึกงาน!$A:$C,2,FALSE)</f>
        <v>0</v>
      </c>
      <c r="I9">
        <f>VLOOKUP(A9,ฝึกงาน!$A:$C,3,FALSE)</f>
        <v>0</v>
      </c>
    </row>
    <row r="10" spans="1:9" ht="15.75" customHeight="1" x14ac:dyDescent="0.2">
      <c r="A10">
        <f>'Data รายชื่อ'!B10</f>
        <v>6610400491</v>
      </c>
      <c r="B10" t="str">
        <f>'Data รายชื่อ'!C10</f>
        <v>นางสาวธนาพร</v>
      </c>
      <c r="C10" t="str">
        <f>'Data รายชื่อ'!D10</f>
        <v>จันทร์ทอง</v>
      </c>
      <c r="D10" t="str">
        <f t="shared" si="0"/>
        <v>นางสาวธนาพร  จันทร์ทอง</v>
      </c>
      <c r="E10" t="str">
        <f>IF(VLOOKUP(A10,'Data รายชื่อ'!$B$2:$H$300,6,FALSE)="D03","ชีววิทยา","สัตววิทยา")</f>
        <v>ชีววิทยา</v>
      </c>
      <c r="F10" t="str">
        <f>LEFT((VLOOKUP(A10,'Data รายชื่อ'!$B$2:$H$300,7,FALSE)),5)</f>
        <v>D3550</v>
      </c>
      <c r="G10" t="str">
        <f>VLOOKUP(F10,'D35'!$A$2:$B$38,2,FALSE)</f>
        <v>รศ.ดร.ปราโมทย์   ชำนาญปืน</v>
      </c>
      <c r="H10">
        <f>VLOOKUP(A10,ฝึกงาน!$A:$C,2,FALSE)</f>
        <v>0</v>
      </c>
      <c r="I10">
        <f>VLOOKUP(A10,ฝึกงาน!$A:$C,3,FALSE)</f>
        <v>0</v>
      </c>
    </row>
    <row r="11" spans="1:9" ht="15.75" customHeight="1" x14ac:dyDescent="0.2">
      <c r="A11">
        <f>'Data รายชื่อ'!B11</f>
        <v>6610400504</v>
      </c>
      <c r="B11" t="str">
        <f>'Data รายชื่อ'!C11</f>
        <v>นายนนทกร</v>
      </c>
      <c r="C11" t="str">
        <f>'Data รายชื่อ'!D11</f>
        <v>มะโนดุลย์</v>
      </c>
      <c r="D11" t="str">
        <f t="shared" si="0"/>
        <v>นายนนทกร  มะโนดุลย์</v>
      </c>
      <c r="E11" t="str">
        <f>IF(VLOOKUP(A11,'Data รายชื่อ'!$B$2:$H$300,6,FALSE)="D03","ชีววิทยา","สัตววิทยา")</f>
        <v>ชีววิทยา</v>
      </c>
      <c r="F11" t="str">
        <f>LEFT((VLOOKUP(A11,'Data รายชื่อ'!$B$2:$H$300,7,FALSE)),5)</f>
        <v>D3550</v>
      </c>
      <c r="G11" t="str">
        <f>VLOOKUP(F11,'D35'!$A$2:$B$38,2,FALSE)</f>
        <v>รศ.ดร.ปราโมทย์   ชำนาญปืน</v>
      </c>
      <c r="H11">
        <f>VLOOKUP(A11,ฝึกงาน!$A:$C,2,FALSE)</f>
        <v>0</v>
      </c>
      <c r="I11">
        <f>VLOOKUP(A11,ฝึกงาน!$A:$C,3,FALSE)</f>
        <v>0</v>
      </c>
    </row>
    <row r="12" spans="1:9" ht="15.75" customHeight="1" x14ac:dyDescent="0.2">
      <c r="A12">
        <f>'Data รายชื่อ'!B12</f>
        <v>6610400512</v>
      </c>
      <c r="B12" t="str">
        <f>'Data รายชื่อ'!C12</f>
        <v>นางสาวปรวัน</v>
      </c>
      <c r="C12" t="str">
        <f>'Data รายชื่อ'!D12</f>
        <v>ทินรุ่ง</v>
      </c>
      <c r="D12" t="str">
        <f t="shared" si="0"/>
        <v>นางสาวปรวัน  ทินรุ่ง</v>
      </c>
      <c r="E12" t="str">
        <f>IF(VLOOKUP(A12,'Data รายชื่อ'!$B$2:$H$300,6,FALSE)="D03","ชีววิทยา","สัตววิทยา")</f>
        <v>ชีววิทยา</v>
      </c>
      <c r="F12" t="str">
        <f>LEFT((VLOOKUP(A12,'Data รายชื่อ'!$B$2:$H$300,7,FALSE)),5)</f>
        <v>D3550</v>
      </c>
      <c r="G12" t="str">
        <f>VLOOKUP(F12,'D35'!$A$2:$B$38,2,FALSE)</f>
        <v>รศ.ดร.ปราโมทย์   ชำนาญปืน</v>
      </c>
      <c r="H12">
        <f>VLOOKUP(A12,ฝึกงาน!$A:$C,2,FALSE)</f>
        <v>0</v>
      </c>
      <c r="I12">
        <f>VLOOKUP(A12,ฝึกงาน!$A:$C,3,FALSE)</f>
        <v>0</v>
      </c>
    </row>
    <row r="13" spans="1:9" ht="15.75" customHeight="1" x14ac:dyDescent="0.2">
      <c r="A13">
        <f>'Data รายชื่อ'!B13</f>
        <v>6610400521</v>
      </c>
      <c r="B13" t="str">
        <f>'Data รายชื่อ'!C13</f>
        <v>นายภูมิพัฒน์</v>
      </c>
      <c r="C13" t="str">
        <f>'Data รายชื่อ'!D13</f>
        <v>สุกใส</v>
      </c>
      <c r="D13" t="str">
        <f t="shared" si="0"/>
        <v>นายภูมิพัฒน์  สุกใส</v>
      </c>
      <c r="E13" t="str">
        <f>IF(VLOOKUP(A13,'Data รายชื่อ'!$B$2:$H$300,6,FALSE)="D03","ชีววิทยา","สัตววิทยา")</f>
        <v>ชีววิทยา</v>
      </c>
      <c r="F13" t="str">
        <f>LEFT((VLOOKUP(A13,'Data รายชื่อ'!$B$2:$H$300,7,FALSE)),5)</f>
        <v>D3556</v>
      </c>
      <c r="G13" t="str">
        <f>VLOOKUP(F13,'D35'!$A$2:$B$38,2,FALSE)</f>
        <v>ผศ.ดร.กรอร  วงษ์กำแหง</v>
      </c>
      <c r="H13">
        <f>VLOOKUP(A13,ฝึกงาน!$A:$C,2,FALSE)</f>
        <v>0</v>
      </c>
      <c r="I13">
        <f>VLOOKUP(A13,ฝึกงาน!$A:$C,3,FALSE)</f>
        <v>0</v>
      </c>
    </row>
    <row r="14" spans="1:9" ht="15.75" customHeight="1" x14ac:dyDescent="0.2">
      <c r="A14">
        <f>'Data รายชื่อ'!B14</f>
        <v>6610400539</v>
      </c>
      <c r="B14" t="str">
        <f>'Data รายชื่อ'!C14</f>
        <v>นางสาวมานิตา</v>
      </c>
      <c r="C14" t="str">
        <f>'Data รายชื่อ'!D14</f>
        <v>การะเกษ</v>
      </c>
      <c r="D14" t="str">
        <f t="shared" si="0"/>
        <v>นางสาวมานิตา  การะเกษ</v>
      </c>
      <c r="E14" t="str">
        <f>IF(VLOOKUP(A14,'Data รายชื่อ'!$B$2:$H$300,6,FALSE)="D03","ชีววิทยา","สัตววิทยา")</f>
        <v>ชีววิทยา</v>
      </c>
      <c r="F14" t="str">
        <f>LEFT((VLOOKUP(A14,'Data รายชื่อ'!$B$2:$H$300,7,FALSE)),5)</f>
        <v>D3556</v>
      </c>
      <c r="G14" t="str">
        <f>VLOOKUP(F14,'D35'!$A$2:$B$38,2,FALSE)</f>
        <v>ผศ.ดร.กรอร  วงษ์กำแหง</v>
      </c>
      <c r="H14">
        <f>VLOOKUP(A14,ฝึกงาน!$A:$C,2,FALSE)</f>
        <v>0</v>
      </c>
      <c r="I14">
        <f>VLOOKUP(A14,ฝึกงาน!$A:$C,3,FALSE)</f>
        <v>0</v>
      </c>
    </row>
    <row r="15" spans="1:9" ht="15.75" customHeight="1" x14ac:dyDescent="0.2">
      <c r="A15">
        <f>'Data รายชื่อ'!B15</f>
        <v>6610400547</v>
      </c>
      <c r="B15" t="str">
        <f>'Data รายชื่อ'!C15</f>
        <v>นางสาวยมุนา</v>
      </c>
      <c r="C15" t="str">
        <f>'Data รายชื่อ'!D15</f>
        <v>บุญฤทธิ์</v>
      </c>
      <c r="D15" t="str">
        <f t="shared" si="0"/>
        <v>นางสาวยมุนา  บุญฤทธิ์</v>
      </c>
      <c r="E15" t="str">
        <f>IF(VLOOKUP(A15,'Data รายชื่อ'!$B$2:$H$300,6,FALSE)="D03","ชีววิทยา","สัตววิทยา")</f>
        <v>ชีววิทยา</v>
      </c>
      <c r="F15" t="str">
        <f>LEFT((VLOOKUP(A15,'Data รายชื่อ'!$B$2:$H$300,7,FALSE)),5)</f>
        <v>D3558</v>
      </c>
      <c r="G15" t="str">
        <f>VLOOKUP(F15,'D35'!$A$2:$B$38,2,FALSE)</f>
        <v>ผศ.ดร.นริศรา  ปิยะแสงทอง</v>
      </c>
      <c r="H15">
        <f>VLOOKUP(A15,ฝึกงาน!$A:$C,2,FALSE)</f>
        <v>0</v>
      </c>
      <c r="I15">
        <f>VLOOKUP(A15,ฝึกงาน!$A:$C,3,FALSE)</f>
        <v>0</v>
      </c>
    </row>
    <row r="16" spans="1:9" ht="15.75" customHeight="1" x14ac:dyDescent="0.2">
      <c r="A16">
        <f>'Data รายชื่อ'!B16</f>
        <v>6610400555</v>
      </c>
      <c r="B16" t="str">
        <f>'Data รายชื่อ'!C16</f>
        <v>นางสาวรสิตา</v>
      </c>
      <c r="C16" t="str">
        <f>'Data รายชื่อ'!D16</f>
        <v>เนินไชย</v>
      </c>
      <c r="D16" t="str">
        <f t="shared" si="0"/>
        <v>นางสาวรสิตา  เนินไชย</v>
      </c>
      <c r="E16" t="str">
        <f>IF(VLOOKUP(A16,'Data รายชื่อ'!$B$2:$H$300,6,FALSE)="D03","ชีววิทยา","สัตววิทยา")</f>
        <v>ชีววิทยา</v>
      </c>
      <c r="F16" t="str">
        <f>LEFT((VLOOKUP(A16,'Data รายชื่อ'!$B$2:$H$300,7,FALSE)),5)</f>
        <v>D3558</v>
      </c>
      <c r="G16" t="str">
        <f>VLOOKUP(F16,'D35'!$A$2:$B$38,2,FALSE)</f>
        <v>ผศ.ดร.นริศรา  ปิยะแสงทอง</v>
      </c>
      <c r="H16">
        <f>VLOOKUP(A16,ฝึกงาน!$A:$C,2,FALSE)</f>
        <v>0</v>
      </c>
      <c r="I16">
        <f>VLOOKUP(A16,ฝึกงาน!$A:$C,3,FALSE)</f>
        <v>0</v>
      </c>
    </row>
    <row r="17" spans="1:9" ht="15.75" customHeight="1" x14ac:dyDescent="0.2">
      <c r="A17">
        <f>'Data รายชื่อ'!B17</f>
        <v>6610400571</v>
      </c>
      <c r="B17" t="str">
        <f>'Data รายชื่อ'!C17</f>
        <v>นางสาวอัญมณี</v>
      </c>
      <c r="C17" t="str">
        <f>'Data รายชื่อ'!D17</f>
        <v>พานสุวรรณ</v>
      </c>
      <c r="D17" t="str">
        <f t="shared" si="0"/>
        <v>นางสาวอัญมณี  พานสุวรรณ</v>
      </c>
      <c r="E17" t="str">
        <f>IF(VLOOKUP(A17,'Data รายชื่อ'!$B$2:$H$300,6,FALSE)="D03","ชีววิทยา","สัตววิทยา")</f>
        <v>ชีววิทยา</v>
      </c>
      <c r="F17" t="str">
        <f>LEFT((VLOOKUP(A17,'Data รายชื่อ'!$B$2:$H$300,7,FALSE)),5)</f>
        <v>D3558</v>
      </c>
      <c r="G17" t="str">
        <f>VLOOKUP(F17,'D35'!$A$2:$B$38,2,FALSE)</f>
        <v>ผศ.ดร.นริศรา  ปิยะแสงทอง</v>
      </c>
      <c r="H17">
        <f>VLOOKUP(A17,ฝึกงาน!$A:$C,2,FALSE)</f>
        <v>0</v>
      </c>
      <c r="I17">
        <f>VLOOKUP(A17,ฝึกงาน!$A:$C,3,FALSE)</f>
        <v>0</v>
      </c>
    </row>
    <row r="18" spans="1:9" ht="15.75" customHeight="1" x14ac:dyDescent="0.2">
      <c r="A18">
        <f>'Data รายชื่อ'!B18</f>
        <v>6610403368</v>
      </c>
      <c r="B18" t="str">
        <f>'Data รายชื่อ'!C18</f>
        <v>นายกันตธีร์</v>
      </c>
      <c r="C18" t="str">
        <f>'Data รายชื่อ'!D18</f>
        <v>บิตุเรศ</v>
      </c>
      <c r="D18" t="str">
        <f t="shared" si="0"/>
        <v>นายกันตธีร์  บิตุเรศ</v>
      </c>
      <c r="E18" t="str">
        <f>IF(VLOOKUP(A18,'Data รายชื่อ'!$B$2:$H$300,6,FALSE)="D03","ชีววิทยา","สัตววิทยา")</f>
        <v>ชีววิทยา</v>
      </c>
      <c r="F18" t="str">
        <f>LEFT((VLOOKUP(A18,'Data รายชื่อ'!$B$2:$H$300,7,FALSE)),5)</f>
        <v>D3559</v>
      </c>
      <c r="G18" t="str">
        <f>VLOOKUP(F18,'D35'!$A$2:$B$38,2,FALSE)</f>
        <v>อ.สพ.ญ.ดร.ภวิกา  ลิ้มอุดมพร</v>
      </c>
      <c r="H18">
        <f>VLOOKUP(A18,ฝึกงาน!$A:$C,2,FALSE)</f>
        <v>0</v>
      </c>
      <c r="I18">
        <f>VLOOKUP(A18,ฝึกงาน!$A:$C,3,FALSE)</f>
        <v>0</v>
      </c>
    </row>
    <row r="19" spans="1:9" ht="15.75" customHeight="1" x14ac:dyDescent="0.2">
      <c r="A19">
        <f>'Data รายชื่อ'!B19</f>
        <v>6610403376</v>
      </c>
      <c r="B19" t="str">
        <f>'Data รายชื่อ'!C19</f>
        <v>นางสาวชมพูนุท</v>
      </c>
      <c r="C19" t="str">
        <f>'Data รายชื่อ'!D19</f>
        <v>มังสาทอง</v>
      </c>
      <c r="D19" t="str">
        <f t="shared" si="0"/>
        <v>นางสาวชมพูนุท  มังสาทอง</v>
      </c>
      <c r="E19" t="str">
        <f>IF(VLOOKUP(A19,'Data รายชื่อ'!$B$2:$H$300,6,FALSE)="D03","ชีววิทยา","สัตววิทยา")</f>
        <v>ชีววิทยา</v>
      </c>
      <c r="F19" t="str">
        <f>LEFT((VLOOKUP(A19,'Data รายชื่อ'!$B$2:$H$300,7,FALSE)),5)</f>
        <v>D3559</v>
      </c>
      <c r="G19" t="str">
        <f>VLOOKUP(F19,'D35'!$A$2:$B$38,2,FALSE)</f>
        <v>อ.สพ.ญ.ดร.ภวิกา  ลิ้มอุดมพร</v>
      </c>
      <c r="H19">
        <f>VLOOKUP(A19,ฝึกงาน!$A:$C,2,FALSE)</f>
        <v>0</v>
      </c>
      <c r="I19">
        <f>VLOOKUP(A19,ฝึกงาน!$A:$C,3,FALSE)</f>
        <v>0</v>
      </c>
    </row>
    <row r="20" spans="1:9" ht="15.75" customHeight="1" x14ac:dyDescent="0.2">
      <c r="A20">
        <f>'Data รายชื่อ'!B20</f>
        <v>6610403384</v>
      </c>
      <c r="B20" t="str">
        <f>'Data รายชื่อ'!C20</f>
        <v>นางสาวชิดตะวัน</v>
      </c>
      <c r="C20" t="str">
        <f>'Data รายชื่อ'!D20</f>
        <v>เพ็งอ้น</v>
      </c>
      <c r="D20" t="str">
        <f t="shared" si="0"/>
        <v>นางสาวชิดตะวัน  เพ็งอ้น</v>
      </c>
      <c r="E20" t="str">
        <f>IF(VLOOKUP(A20,'Data รายชื่อ'!$B$2:$H$300,6,FALSE)="D03","ชีววิทยา","สัตววิทยา")</f>
        <v>ชีววิทยา</v>
      </c>
      <c r="F20" t="str">
        <f>LEFT((VLOOKUP(A20,'Data รายชื่อ'!$B$2:$H$300,7,FALSE)),5)</f>
        <v>D3559</v>
      </c>
      <c r="G20" t="str">
        <f>VLOOKUP(F20,'D35'!$A$2:$B$38,2,FALSE)</f>
        <v>อ.สพ.ญ.ดร.ภวิกา  ลิ้มอุดมพร</v>
      </c>
      <c r="H20">
        <f>VLOOKUP(A20,ฝึกงาน!$A:$C,2,FALSE)</f>
        <v>0</v>
      </c>
      <c r="I20">
        <f>VLOOKUP(A20,ฝึกงาน!$A:$C,3,FALSE)</f>
        <v>0</v>
      </c>
    </row>
    <row r="21" spans="1:9" ht="15.75" customHeight="1" x14ac:dyDescent="0.2">
      <c r="A21">
        <f>'Data รายชื่อ'!B21</f>
        <v>6610403392</v>
      </c>
      <c r="B21" t="str">
        <f>'Data รายชื่อ'!C21</f>
        <v>นางสาวญาณิศา</v>
      </c>
      <c r="C21" t="str">
        <f>'Data รายชื่อ'!D21</f>
        <v>ของดี</v>
      </c>
      <c r="D21" t="str">
        <f t="shared" si="0"/>
        <v>นางสาวญาณิศา  ของดี</v>
      </c>
      <c r="E21" t="str">
        <f>IF(VLOOKUP(A21,'Data รายชื่อ'!$B$2:$H$300,6,FALSE)="D03","ชีววิทยา","สัตววิทยา")</f>
        <v>ชีววิทยา</v>
      </c>
      <c r="F21" t="str">
        <f>LEFT((VLOOKUP(A21,'Data รายชื่อ'!$B$2:$H$300,7,FALSE)),5)</f>
        <v>D3560</v>
      </c>
      <c r="G21" t="str">
        <f>VLOOKUP(F21,'D35'!$A$2:$B$38,2,FALSE)</f>
        <v>อ.ดร.มงคล  พงษ์สุชาติ</v>
      </c>
      <c r="H21">
        <f>VLOOKUP(A21,ฝึกงาน!$A:$C,2,FALSE)</f>
        <v>0</v>
      </c>
      <c r="I21">
        <f>VLOOKUP(A21,ฝึกงาน!$A:$C,3,FALSE)</f>
        <v>0</v>
      </c>
    </row>
    <row r="22" spans="1:9" ht="15.75" customHeight="1" x14ac:dyDescent="0.2">
      <c r="A22">
        <f>'Data รายชื่อ'!B22</f>
        <v>6610403406</v>
      </c>
      <c r="B22" t="str">
        <f>'Data รายชื่อ'!C22</f>
        <v>นายฐิติวิชญ์</v>
      </c>
      <c r="C22" t="str">
        <f>'Data รายชื่อ'!D22</f>
        <v>ยุทธวรวิทย์</v>
      </c>
      <c r="D22" t="str">
        <f t="shared" si="0"/>
        <v>นายฐิติวิชญ์  ยุทธวรวิทย์</v>
      </c>
      <c r="E22" t="str">
        <f>IF(VLOOKUP(A22,'Data รายชื่อ'!$B$2:$H$300,6,FALSE)="D03","ชีววิทยา","สัตววิทยา")</f>
        <v>ชีววิทยา</v>
      </c>
      <c r="F22" t="str">
        <f>LEFT((VLOOKUP(A22,'Data รายชื่อ'!$B$2:$H$300,7,FALSE)),5)</f>
        <v>D3560</v>
      </c>
      <c r="G22" t="str">
        <f>VLOOKUP(F22,'D35'!$A$2:$B$38,2,FALSE)</f>
        <v>อ.ดร.มงคล  พงษ์สุชาติ</v>
      </c>
      <c r="H22">
        <f>VLOOKUP(A22,ฝึกงาน!$A:$C,2,FALSE)</f>
        <v>0</v>
      </c>
      <c r="I22">
        <f>VLOOKUP(A22,ฝึกงาน!$A:$C,3,FALSE)</f>
        <v>0</v>
      </c>
    </row>
    <row r="23" spans="1:9" ht="15.75" customHeight="1" x14ac:dyDescent="0.2">
      <c r="A23">
        <f>'Data รายชื่อ'!B23</f>
        <v>6610403414</v>
      </c>
      <c r="B23" t="str">
        <f>'Data รายชื่อ'!C23</f>
        <v>นายดนุภัทร</v>
      </c>
      <c r="C23" t="str">
        <f>'Data รายชื่อ'!D23</f>
        <v>วงษ์ทองดี</v>
      </c>
      <c r="D23" t="str">
        <f t="shared" si="0"/>
        <v>นายดนุภัทร  วงษ์ทองดี</v>
      </c>
      <c r="E23" t="str">
        <f>IF(VLOOKUP(A23,'Data รายชื่อ'!$B$2:$H$300,6,FALSE)="D03","ชีววิทยา","สัตววิทยา")</f>
        <v>ชีววิทยา</v>
      </c>
      <c r="F23" t="str">
        <f>LEFT((VLOOKUP(A23,'Data รายชื่อ'!$B$2:$H$300,7,FALSE)),5)</f>
        <v>D3560</v>
      </c>
      <c r="G23" t="str">
        <f>VLOOKUP(F23,'D35'!$A$2:$B$38,2,FALSE)</f>
        <v>อ.ดร.มงคล  พงษ์สุชาติ</v>
      </c>
      <c r="H23">
        <f>VLOOKUP(A23,ฝึกงาน!$A:$C,2,FALSE)</f>
        <v>0</v>
      </c>
      <c r="I23">
        <f>VLOOKUP(A23,ฝึกงาน!$A:$C,3,FALSE)</f>
        <v>0</v>
      </c>
    </row>
    <row r="24" spans="1:9" ht="15.75" customHeight="1" x14ac:dyDescent="0.2">
      <c r="A24">
        <f>'Data รายชื่อ'!B24</f>
        <v>6610403422</v>
      </c>
      <c r="B24" t="str">
        <f>'Data รายชื่อ'!C24</f>
        <v>นางสาวดารินทร์</v>
      </c>
      <c r="C24" t="str">
        <f>'Data รายชื่อ'!D24</f>
        <v>ศรีศิลป์</v>
      </c>
      <c r="D24" t="str">
        <f t="shared" si="0"/>
        <v>นางสาวดารินทร์  ศรีศิลป์</v>
      </c>
      <c r="E24" t="str">
        <f>IF(VLOOKUP(A24,'Data รายชื่อ'!$B$2:$H$300,6,FALSE)="D03","ชีววิทยา","สัตววิทยา")</f>
        <v>ชีววิทยา</v>
      </c>
      <c r="F24" t="str">
        <f>LEFT((VLOOKUP(A24,'Data รายชื่อ'!$B$2:$H$300,7,FALSE)),5)</f>
        <v>D3562</v>
      </c>
      <c r="G24" t="str">
        <f>VLOOKUP(F24,'D35'!$A$2:$B$38,2,FALSE)</f>
        <v>อ.ดร.อธิภัทร   เงินหมื่น</v>
      </c>
      <c r="H24">
        <f>VLOOKUP(A24,ฝึกงาน!$A:$C,2,FALSE)</f>
        <v>0</v>
      </c>
      <c r="I24">
        <f>VLOOKUP(A24,ฝึกงาน!$A:$C,3,FALSE)</f>
        <v>0</v>
      </c>
    </row>
    <row r="25" spans="1:9" ht="15.75" customHeight="1" x14ac:dyDescent="0.2">
      <c r="A25">
        <f>'Data รายชื่อ'!B25</f>
        <v>6610403431</v>
      </c>
      <c r="B25" t="str">
        <f>'Data รายชื่อ'!C25</f>
        <v>นายธนบดี</v>
      </c>
      <c r="C25" t="str">
        <f>'Data รายชื่อ'!D25</f>
        <v>วัชนัง</v>
      </c>
      <c r="D25" t="str">
        <f t="shared" si="0"/>
        <v>นายธนบดี  วัชนัง</v>
      </c>
      <c r="E25" t="str">
        <f>IF(VLOOKUP(A25,'Data รายชื่อ'!$B$2:$H$300,6,FALSE)="D03","ชีววิทยา","สัตววิทยา")</f>
        <v>ชีววิทยา</v>
      </c>
      <c r="F25" t="str">
        <f>LEFT((VLOOKUP(A25,'Data รายชื่อ'!$B$2:$H$300,7,FALSE)),5)</f>
        <v>D3563</v>
      </c>
      <c r="G25" t="str">
        <f>VLOOKUP(F25,'D35'!$A$2:$B$38,2,FALSE)</f>
        <v>อ.ดร.ศจี    วรามิตร</v>
      </c>
      <c r="H25">
        <f>VLOOKUP(A25,ฝึกงาน!$A:$C,2,FALSE)</f>
        <v>0</v>
      </c>
      <c r="I25">
        <f>VLOOKUP(A25,ฝึกงาน!$A:$C,3,FALSE)</f>
        <v>0</v>
      </c>
    </row>
    <row r="26" spans="1:9" ht="15.75" customHeight="1" x14ac:dyDescent="0.2">
      <c r="A26">
        <f>'Data รายชื่อ'!B26</f>
        <v>6610403449</v>
      </c>
      <c r="B26" t="str">
        <f>'Data รายชื่อ'!C26</f>
        <v>นางสาวธัญรินทร์</v>
      </c>
      <c r="C26" t="str">
        <f>'Data รายชื่อ'!D26</f>
        <v>บุญฤทธิ์</v>
      </c>
      <c r="D26" t="str">
        <f t="shared" si="0"/>
        <v>นางสาวธัญรินทร์  บุญฤทธิ์</v>
      </c>
      <c r="E26" t="str">
        <f>IF(VLOOKUP(A26,'Data รายชื่อ'!$B$2:$H$300,6,FALSE)="D03","ชีววิทยา","สัตววิทยา")</f>
        <v>ชีววิทยา</v>
      </c>
      <c r="F26" t="str">
        <f>LEFT((VLOOKUP(A26,'Data รายชื่อ'!$B$2:$H$300,7,FALSE)),5)</f>
        <v>D3533</v>
      </c>
      <c r="G26" t="str">
        <f>VLOOKUP(F26,'D35'!$A$2:$B$38,2,FALSE)</f>
        <v>อ.ดร.ปิยมา  ทัศนสุวรรณ</v>
      </c>
      <c r="H26">
        <f>VLOOKUP(A26,ฝึกงาน!$A:$C,2,FALSE)</f>
        <v>0</v>
      </c>
      <c r="I26">
        <f>VLOOKUP(A26,ฝึกงาน!$A:$C,3,FALSE)</f>
        <v>0</v>
      </c>
    </row>
    <row r="27" spans="1:9" ht="15.75" customHeight="1" x14ac:dyDescent="0.2">
      <c r="A27">
        <f>'Data รายชื่อ'!B27</f>
        <v>6610403465</v>
      </c>
      <c r="B27" t="str">
        <f>'Data รายชื่อ'!C27</f>
        <v>นางสาวนริสรา</v>
      </c>
      <c r="C27" t="str">
        <f>'Data รายชื่อ'!D27</f>
        <v>ทันเที่ยง</v>
      </c>
      <c r="D27" t="str">
        <f t="shared" si="0"/>
        <v>นางสาวนริสรา  ทันเที่ยง</v>
      </c>
      <c r="E27" t="str">
        <f>IF(VLOOKUP(A27,'Data รายชื่อ'!$B$2:$H$300,6,FALSE)="D03","ชีววิทยา","สัตววิทยา")</f>
        <v>ชีววิทยา</v>
      </c>
      <c r="F27" t="str">
        <f>LEFT((VLOOKUP(A27,'Data รายชื่อ'!$B$2:$H$300,7,FALSE)),5)</f>
        <v>D3525</v>
      </c>
      <c r="G27" t="str">
        <f>VLOOKUP(F27,'D35'!$A$2:$B$38,2,FALSE)</f>
        <v>ผศ.ดร.ธีราพร  อนันตะเศรษฐกูล</v>
      </c>
      <c r="H27">
        <f>VLOOKUP(A27,ฝึกงาน!$A:$C,2,FALSE)</f>
        <v>0</v>
      </c>
      <c r="I27">
        <f>VLOOKUP(A27,ฝึกงาน!$A:$C,3,FALSE)</f>
        <v>0</v>
      </c>
    </row>
    <row r="28" spans="1:9" ht="15.75" customHeight="1" x14ac:dyDescent="0.2">
      <c r="A28">
        <f>'Data รายชื่อ'!B28</f>
        <v>6610403473</v>
      </c>
      <c r="B28" t="str">
        <f>'Data รายชื่อ'!C28</f>
        <v>นางสาวนาตยา</v>
      </c>
      <c r="C28" t="str">
        <f>'Data รายชื่อ'!D28</f>
        <v>เฮียงหลี</v>
      </c>
      <c r="D28" t="str">
        <f t="shared" si="0"/>
        <v>นางสาวนาตยา  เฮียงหลี</v>
      </c>
      <c r="E28" t="str">
        <f>IF(VLOOKUP(A28,'Data รายชื่อ'!$B$2:$H$300,6,FALSE)="D03","ชีววิทยา","สัตววิทยา")</f>
        <v>ชีววิทยา</v>
      </c>
      <c r="F28" t="str">
        <f>LEFT((VLOOKUP(A28,'Data รายชื่อ'!$B$2:$H$300,7,FALSE)),5)</f>
        <v>D3525</v>
      </c>
      <c r="G28" t="str">
        <f>VLOOKUP(F28,'D35'!$A$2:$B$38,2,FALSE)</f>
        <v>ผศ.ดร.ธีราพร  อนันตะเศรษฐกูล</v>
      </c>
      <c r="H28">
        <f>VLOOKUP(A28,ฝึกงาน!$A:$C,2,FALSE)</f>
        <v>0</v>
      </c>
      <c r="I28">
        <f>VLOOKUP(A28,ฝึกงาน!$A:$C,3,FALSE)</f>
        <v>0</v>
      </c>
    </row>
    <row r="29" spans="1:9" ht="15.75" customHeight="1" x14ac:dyDescent="0.2">
      <c r="A29">
        <f>'Data รายชื่อ'!B29</f>
        <v>6610403490</v>
      </c>
      <c r="B29" t="str">
        <f>'Data รายชื่อ'!C29</f>
        <v>นางสาวบุณณดา</v>
      </c>
      <c r="C29" t="str">
        <f>'Data รายชื่อ'!D29</f>
        <v>คาดบัว</v>
      </c>
      <c r="D29" t="str">
        <f t="shared" si="0"/>
        <v>นางสาวบุณณดา  คาดบัว</v>
      </c>
      <c r="E29" t="str">
        <f>IF(VLOOKUP(A29,'Data รายชื่อ'!$B$2:$H$300,6,FALSE)="D03","ชีววิทยา","สัตววิทยา")</f>
        <v>ชีววิทยา</v>
      </c>
      <c r="F29" t="str">
        <f>LEFT((VLOOKUP(A29,'Data รายชื่อ'!$B$2:$H$300,7,FALSE)),5)</f>
        <v>D3525</v>
      </c>
      <c r="G29" t="str">
        <f>VLOOKUP(F29,'D35'!$A$2:$B$38,2,FALSE)</f>
        <v>ผศ.ดร.ธีราพร  อนันตะเศรษฐกูล</v>
      </c>
      <c r="H29">
        <f>VLOOKUP(A29,ฝึกงาน!$A:$C,2,FALSE)</f>
        <v>0</v>
      </c>
      <c r="I29">
        <f>VLOOKUP(A29,ฝึกงาน!$A:$C,3,FALSE)</f>
        <v>0</v>
      </c>
    </row>
    <row r="30" spans="1:9" ht="15.75" customHeight="1" x14ac:dyDescent="0.2">
      <c r="A30">
        <f>'Data รายชื่อ'!B30</f>
        <v>6610403503</v>
      </c>
      <c r="B30" t="str">
        <f>'Data รายชื่อ'!C30</f>
        <v>นางสาวมัญชุพร</v>
      </c>
      <c r="C30" t="str">
        <f>'Data รายชื่อ'!D30</f>
        <v>คีรีรัตน์</v>
      </c>
      <c r="D30" t="str">
        <f t="shared" si="0"/>
        <v>นางสาวมัญชุพร  คีรีรัตน์</v>
      </c>
      <c r="E30" t="str">
        <f>IF(VLOOKUP(A30,'Data รายชื่อ'!$B$2:$H$300,6,FALSE)="D03","ชีววิทยา","สัตววิทยา")</f>
        <v>ชีววิทยา</v>
      </c>
      <c r="F30" t="str">
        <f>LEFT((VLOOKUP(A30,'Data รายชื่อ'!$B$2:$H$300,7,FALSE)),5)</f>
        <v>D3525</v>
      </c>
      <c r="G30" t="str">
        <f>VLOOKUP(F30,'D35'!$A$2:$B$38,2,FALSE)</f>
        <v>ผศ.ดร.ธีราพร  อนันตะเศรษฐกูล</v>
      </c>
      <c r="H30">
        <f>VLOOKUP(A30,ฝึกงาน!$A:$C,2,FALSE)</f>
        <v>0</v>
      </c>
      <c r="I30">
        <f>VLOOKUP(A30,ฝึกงาน!$A:$C,3,FALSE)</f>
        <v>0</v>
      </c>
    </row>
    <row r="31" spans="1:9" ht="15.75" customHeight="1" x14ac:dyDescent="0.2">
      <c r="A31">
        <f>'Data รายชื่อ'!B31</f>
        <v>6610403511</v>
      </c>
      <c r="B31" t="str">
        <f>'Data รายชื่อ'!C31</f>
        <v>นายศศิน</v>
      </c>
      <c r="C31" t="str">
        <f>'Data รายชื่อ'!D31</f>
        <v>วินัยโรจน์</v>
      </c>
      <c r="D31" t="str">
        <f t="shared" si="0"/>
        <v>นายศศิน  วินัยโรจน์</v>
      </c>
      <c r="E31" t="str">
        <f>IF(VLOOKUP(A31,'Data รายชื่อ'!$B$2:$H$300,6,FALSE)="D03","ชีววิทยา","สัตววิทยา")</f>
        <v>ชีววิทยา</v>
      </c>
      <c r="F31" t="str">
        <f>LEFT((VLOOKUP(A31,'Data รายชื่อ'!$B$2:$H$300,7,FALSE)),5)</f>
        <v>D3505</v>
      </c>
      <c r="G31" t="str">
        <f>VLOOKUP(F31,'D35'!$A$2:$B$38,2,FALSE)</f>
        <v>ผศ.ดร.นิตยา  สมทรัพย์</v>
      </c>
      <c r="H31">
        <f>VLOOKUP(A31,ฝึกงาน!$A:$C,2,FALSE)</f>
        <v>0</v>
      </c>
      <c r="I31">
        <f>VLOOKUP(A31,ฝึกงาน!$A:$C,3,FALSE)</f>
        <v>0</v>
      </c>
    </row>
    <row r="32" spans="1:9" ht="15.75" customHeight="1" x14ac:dyDescent="0.2">
      <c r="A32">
        <f>'Data รายชื่อ'!B32</f>
        <v>6610403520</v>
      </c>
      <c r="B32" t="str">
        <f>'Data รายชื่อ'!C32</f>
        <v>นายสิรวิชญ์</v>
      </c>
      <c r="C32" t="str">
        <f>'Data รายชื่อ'!D32</f>
        <v>หลวงสนาม</v>
      </c>
      <c r="D32" t="str">
        <f t="shared" si="0"/>
        <v>นายสิรวิชญ์  หลวงสนาม</v>
      </c>
      <c r="E32" t="str">
        <f>IF(VLOOKUP(A32,'Data รายชื่อ'!$B$2:$H$300,6,FALSE)="D03","ชีววิทยา","สัตววิทยา")</f>
        <v>ชีววิทยา</v>
      </c>
      <c r="F32" t="str">
        <f>LEFT((VLOOKUP(A32,'Data รายชื่อ'!$B$2:$H$300,7,FALSE)),5)</f>
        <v>D3505</v>
      </c>
      <c r="G32" t="str">
        <f>VLOOKUP(F32,'D35'!$A$2:$B$38,2,FALSE)</f>
        <v>ผศ.ดร.นิตยา  สมทรัพย์</v>
      </c>
      <c r="H32">
        <f>VLOOKUP(A32,ฝึกงาน!$A:$C,2,FALSE)</f>
        <v>0</v>
      </c>
      <c r="I32">
        <f>VLOOKUP(A32,ฝึกงาน!$A:$C,3,FALSE)</f>
        <v>0</v>
      </c>
    </row>
    <row r="33" spans="1:9" ht="15.75" customHeight="1" x14ac:dyDescent="0.2">
      <c r="A33">
        <f>'Data รายชื่อ'!B33</f>
        <v>6610403538</v>
      </c>
      <c r="B33" t="str">
        <f>'Data รายชื่อ'!C33</f>
        <v>นางสาวสิริกร</v>
      </c>
      <c r="C33" t="str">
        <f>'Data รายชื่อ'!D33</f>
        <v>สุธีระ</v>
      </c>
      <c r="D33" t="str">
        <f t="shared" si="0"/>
        <v>นางสาวสิริกร  สุธีระ</v>
      </c>
      <c r="E33" t="str">
        <f>IF(VLOOKUP(A33,'Data รายชื่อ'!$B$2:$H$300,6,FALSE)="D03","ชีววิทยา","สัตววิทยา")</f>
        <v>ชีววิทยา</v>
      </c>
      <c r="F33" t="str">
        <f>LEFT((VLOOKUP(A33,'Data รายชื่อ'!$B$2:$H$300,7,FALSE)),5)</f>
        <v>D3505</v>
      </c>
      <c r="G33" t="str">
        <f>VLOOKUP(F33,'D35'!$A$2:$B$38,2,FALSE)</f>
        <v>ผศ.ดร.นิตยา  สมทรัพย์</v>
      </c>
      <c r="H33">
        <f>VLOOKUP(A33,ฝึกงาน!$A:$C,2,FALSE)</f>
        <v>0</v>
      </c>
      <c r="I33">
        <f>VLOOKUP(A33,ฝึกงาน!$A:$C,3,FALSE)</f>
        <v>0</v>
      </c>
    </row>
    <row r="34" spans="1:9" ht="15.75" customHeight="1" x14ac:dyDescent="0.2">
      <c r="A34">
        <f>'Data รายชื่อ'!B34</f>
        <v>6610403546</v>
      </c>
      <c r="B34" t="str">
        <f>'Data รายชื่อ'!C34</f>
        <v>นางสาวอมิตา</v>
      </c>
      <c r="C34" t="str">
        <f>'Data รายชื่อ'!D34</f>
        <v>สงวนสิทธิ์</v>
      </c>
      <c r="D34" t="str">
        <f t="shared" si="0"/>
        <v>นางสาวอมิตา  สงวนสิทธิ์</v>
      </c>
      <c r="E34" t="str">
        <f>IF(VLOOKUP(A34,'Data รายชื่อ'!$B$2:$H$300,6,FALSE)="D03","ชีววิทยา","สัตววิทยา")</f>
        <v>ชีววิทยา</v>
      </c>
      <c r="F34" t="str">
        <f>LEFT((VLOOKUP(A34,'Data รายชื่อ'!$B$2:$H$300,7,FALSE)),5)</f>
        <v>D3505</v>
      </c>
      <c r="G34" t="str">
        <f>VLOOKUP(F34,'D35'!$A$2:$B$38,2,FALSE)</f>
        <v>ผศ.ดร.นิตยา  สมทรัพย์</v>
      </c>
      <c r="H34">
        <f>VLOOKUP(A34,ฝึกงาน!$A:$C,2,FALSE)</f>
        <v>0</v>
      </c>
      <c r="I34">
        <f>VLOOKUP(A34,ฝึกงาน!$A:$C,3,FALSE)</f>
        <v>0</v>
      </c>
    </row>
    <row r="35" spans="1:9" ht="15.75" customHeight="1" x14ac:dyDescent="0.2">
      <c r="A35">
        <f>'Data รายชื่อ'!B35</f>
        <v>6610401349</v>
      </c>
      <c r="B35" t="str">
        <f>'Data รายชื่อ'!C35</f>
        <v>นางสาวกฤติณา</v>
      </c>
      <c r="C35" t="str">
        <f>'Data รายชื่อ'!D35</f>
        <v>คุ้มบุ่งค้า</v>
      </c>
      <c r="D35" t="str">
        <f t="shared" si="0"/>
        <v>นางสาวกฤติณา  คุ้มบุ่งค้า</v>
      </c>
      <c r="E35" t="str">
        <f>IF(VLOOKUP(A35,'Data รายชื่อ'!$B$2:$H$300,6,FALSE)="D03","ชีววิทยา","สัตววิทยา")</f>
        <v>สัตววิทยา</v>
      </c>
      <c r="F35" t="str">
        <f>LEFT((VLOOKUP(A35,'Data รายชื่อ'!$B$2:$H$300,7,FALSE)),5)</f>
        <v>D3545</v>
      </c>
      <c r="G35" t="str">
        <f>VLOOKUP(F35,'D35'!$A$2:$B$38,2,FALSE)</f>
        <v>รศ.ดร.บุญเสฐียร  บุญสูง</v>
      </c>
      <c r="H35">
        <f>VLOOKUP(A35,ฝึกงาน!$A:$C,2,FALSE)</f>
        <v>0</v>
      </c>
      <c r="I35">
        <f>VLOOKUP(A35,ฝึกงาน!$A:$C,3,FALSE)</f>
        <v>0</v>
      </c>
    </row>
    <row r="36" spans="1:9" ht="15.75" customHeight="1" x14ac:dyDescent="0.2">
      <c r="A36">
        <f>'Data รายชื่อ'!B36</f>
        <v>6610401357</v>
      </c>
      <c r="B36" t="str">
        <f>'Data รายชื่อ'!C36</f>
        <v>นายจิตตาพัส</v>
      </c>
      <c r="C36" t="str">
        <f>'Data รายชื่อ'!D36</f>
        <v>ลิ้มวัฒนะพันธ์</v>
      </c>
      <c r="D36" t="str">
        <f t="shared" si="0"/>
        <v>นายจิตตาพัส  ลิ้มวัฒนะพันธ์</v>
      </c>
      <c r="E36" t="str">
        <f>IF(VLOOKUP(A36,'Data รายชื่อ'!$B$2:$H$300,6,FALSE)="D03","ชีววิทยา","สัตววิทยา")</f>
        <v>สัตววิทยา</v>
      </c>
      <c r="F36" t="str">
        <f>LEFT((VLOOKUP(A36,'Data รายชื่อ'!$B$2:$H$300,7,FALSE)),5)</f>
        <v>D3545</v>
      </c>
      <c r="G36" t="str">
        <f>VLOOKUP(F36,'D35'!$A$2:$B$38,2,FALSE)</f>
        <v>รศ.ดร.บุญเสฐียร  บุญสูง</v>
      </c>
      <c r="H36">
        <f>VLOOKUP(A36,ฝึกงาน!$A:$C,2,FALSE)</f>
        <v>0</v>
      </c>
      <c r="I36">
        <f>VLOOKUP(A36,ฝึกงาน!$A:$C,3,FALSE)</f>
        <v>0</v>
      </c>
    </row>
    <row r="37" spans="1:9" ht="15.75" customHeight="1" x14ac:dyDescent="0.2">
      <c r="A37">
        <f>'Data รายชื่อ'!B37</f>
        <v>6610401365</v>
      </c>
      <c r="B37" t="str">
        <f>'Data รายชื่อ'!C37</f>
        <v>นางสาวญาญ่า</v>
      </c>
      <c r="C37" t="str">
        <f>'Data รายชื่อ'!D37</f>
        <v>ศิลปเสวต</v>
      </c>
      <c r="D37" t="str">
        <f t="shared" si="0"/>
        <v>นางสาวญาญ่า  ศิลปเสวต</v>
      </c>
      <c r="E37" t="str">
        <f>IF(VLOOKUP(A37,'Data รายชื่อ'!$B$2:$H$300,6,FALSE)="D03","ชีววิทยา","สัตววิทยา")</f>
        <v>สัตววิทยา</v>
      </c>
      <c r="F37" t="str">
        <f>LEFT((VLOOKUP(A37,'Data รายชื่อ'!$B$2:$H$300,7,FALSE)),5)</f>
        <v>D3545</v>
      </c>
      <c r="G37" t="str">
        <f>VLOOKUP(F37,'D35'!$A$2:$B$38,2,FALSE)</f>
        <v>รศ.ดร.บุญเสฐียร  บุญสูง</v>
      </c>
      <c r="H37">
        <f>VLOOKUP(A37,ฝึกงาน!$A:$C,2,FALSE)</f>
        <v>0</v>
      </c>
      <c r="I37">
        <f>VLOOKUP(A37,ฝึกงาน!$A:$C,3,FALSE)</f>
        <v>0</v>
      </c>
    </row>
    <row r="38" spans="1:9" ht="15.75" customHeight="1" x14ac:dyDescent="0.2">
      <c r="A38">
        <f>'Data รายชื่อ'!B38</f>
        <v>6610401373</v>
      </c>
      <c r="B38" t="str">
        <f>'Data รายชื่อ'!C38</f>
        <v>นางสาวฐิติพร</v>
      </c>
      <c r="C38" t="str">
        <f>'Data รายชื่อ'!D38</f>
        <v>ขอสินกลาง</v>
      </c>
      <c r="D38" t="str">
        <f t="shared" si="0"/>
        <v>นางสาวฐิติพร  ขอสินกลาง</v>
      </c>
      <c r="E38" t="str">
        <f>IF(VLOOKUP(A38,'Data รายชื่อ'!$B$2:$H$300,6,FALSE)="D03","ชีววิทยา","สัตววิทยา")</f>
        <v>สัตววิทยา</v>
      </c>
      <c r="F38" t="str">
        <f>LEFT((VLOOKUP(A38,'Data รายชื่อ'!$B$2:$H$300,7,FALSE)),5)</f>
        <v>D3556</v>
      </c>
      <c r="G38" t="str">
        <f>VLOOKUP(F38,'D35'!$A$2:$B$38,2,FALSE)</f>
        <v>ผศ.ดร.กรอร  วงษ์กำแหง</v>
      </c>
      <c r="H38">
        <f>VLOOKUP(A38,ฝึกงาน!$A:$C,2,FALSE)</f>
        <v>0</v>
      </c>
      <c r="I38">
        <f>VLOOKUP(A38,ฝึกงาน!$A:$C,3,FALSE)</f>
        <v>0</v>
      </c>
    </row>
    <row r="39" spans="1:9" ht="15.75" customHeight="1" x14ac:dyDescent="0.2">
      <c r="A39">
        <f>'Data รายชื่อ'!B39</f>
        <v>6610401381</v>
      </c>
      <c r="B39" t="str">
        <f>'Data รายชื่อ'!C39</f>
        <v>นายณัฐพัชร์</v>
      </c>
      <c r="C39" t="str">
        <f>'Data รายชื่อ'!D39</f>
        <v>เตียเจริญ</v>
      </c>
      <c r="D39" t="str">
        <f t="shared" si="0"/>
        <v>นายณัฐพัชร์  เตียเจริญ</v>
      </c>
      <c r="E39" t="str">
        <f>IF(VLOOKUP(A39,'Data รายชื่อ'!$B$2:$H$300,6,FALSE)="D03","ชีววิทยา","สัตววิทยา")</f>
        <v>สัตววิทยา</v>
      </c>
      <c r="F39" t="str">
        <f>LEFT((VLOOKUP(A39,'Data รายชื่อ'!$B$2:$H$300,7,FALSE)),5)</f>
        <v>D3551</v>
      </c>
      <c r="G39" t="str">
        <f>VLOOKUP(F39,'D35'!$A$2:$B$38,2,FALSE)</f>
        <v>รศ.ดร.วชิรญาณ์  ธงอาสา</v>
      </c>
      <c r="H39">
        <f>VLOOKUP(A39,ฝึกงาน!$A:$C,2,FALSE)</f>
        <v>0</v>
      </c>
      <c r="I39">
        <f>VLOOKUP(A39,ฝึกงาน!$A:$C,3,FALSE)</f>
        <v>0</v>
      </c>
    </row>
    <row r="40" spans="1:9" ht="15.75" customHeight="1" x14ac:dyDescent="0.2">
      <c r="A40">
        <f>'Data รายชื่อ'!B40</f>
        <v>6610401390</v>
      </c>
      <c r="B40" t="str">
        <f>'Data รายชื่อ'!C40</f>
        <v>นางสาวณัฐวดี</v>
      </c>
      <c r="C40" t="str">
        <f>'Data รายชื่อ'!D40</f>
        <v>พรตเจริญ</v>
      </c>
      <c r="D40" t="str">
        <f t="shared" si="0"/>
        <v>นางสาวณัฐวดี  พรตเจริญ</v>
      </c>
      <c r="E40" t="str">
        <f>IF(VLOOKUP(A40,'Data รายชื่อ'!$B$2:$H$300,6,FALSE)="D03","ชีววิทยา","สัตววิทยา")</f>
        <v>สัตววิทยา</v>
      </c>
      <c r="F40" t="str">
        <f>LEFT((VLOOKUP(A40,'Data รายชื่อ'!$B$2:$H$300,7,FALSE)),5)</f>
        <v>D3551</v>
      </c>
      <c r="G40" t="str">
        <f>VLOOKUP(F40,'D35'!$A$2:$B$38,2,FALSE)</f>
        <v>รศ.ดร.วชิรญาณ์  ธงอาสา</v>
      </c>
      <c r="H40">
        <f>VLOOKUP(A40,ฝึกงาน!$A:$C,2,FALSE)</f>
        <v>0</v>
      </c>
      <c r="I40">
        <f>VLOOKUP(A40,ฝึกงาน!$A:$C,3,FALSE)</f>
        <v>0</v>
      </c>
    </row>
    <row r="41" spans="1:9" ht="15.75" customHeight="1" x14ac:dyDescent="0.2">
      <c r="A41">
        <f>'Data รายชื่อ'!B41</f>
        <v>6610401403</v>
      </c>
      <c r="B41" t="str">
        <f>'Data รายชื่อ'!C41</f>
        <v>นายทักษกานต์</v>
      </c>
      <c r="C41" t="str">
        <f>'Data รายชื่อ'!D41</f>
        <v>ผาดกระโทก</v>
      </c>
      <c r="D41" t="str">
        <f t="shared" si="0"/>
        <v>นายทักษกานต์  ผาดกระโทก</v>
      </c>
      <c r="E41" t="str">
        <f>IF(VLOOKUP(A41,'Data รายชื่อ'!$B$2:$H$300,6,FALSE)="D03","ชีววิทยา","สัตววิทยา")</f>
        <v>สัตววิทยา</v>
      </c>
      <c r="F41" t="str">
        <f>LEFT((VLOOKUP(A41,'Data รายชื่อ'!$B$2:$H$300,7,FALSE)),5)</f>
        <v>D3552</v>
      </c>
      <c r="G41" t="str">
        <f>VLOOKUP(F41,'D35'!$A$2:$B$38,2,FALSE)</f>
        <v>รศ.ดร.นพรัตน์  สระแก้ว</v>
      </c>
      <c r="H41">
        <f>VLOOKUP(A41,ฝึกงาน!$A:$C,2,FALSE)</f>
        <v>0</v>
      </c>
      <c r="I41">
        <f>VLOOKUP(A41,ฝึกงาน!$A:$C,3,FALSE)</f>
        <v>0</v>
      </c>
    </row>
    <row r="42" spans="1:9" ht="15.75" customHeight="1" x14ac:dyDescent="0.2">
      <c r="A42">
        <f>'Data รายชื่อ'!B42</f>
        <v>6610401411</v>
      </c>
      <c r="B42" t="str">
        <f>'Data รายชื่อ'!C42</f>
        <v>นางสาวธนาวดี</v>
      </c>
      <c r="C42" t="str">
        <f>'Data รายชื่อ'!D42</f>
        <v>ม่วงงาม</v>
      </c>
      <c r="D42" t="str">
        <f t="shared" si="0"/>
        <v>นางสาวธนาวดี  ม่วงงาม</v>
      </c>
      <c r="E42" t="str">
        <f>IF(VLOOKUP(A42,'Data รายชื่อ'!$B$2:$H$300,6,FALSE)="D03","ชีววิทยา","สัตววิทยา")</f>
        <v>สัตววิทยา</v>
      </c>
      <c r="F42" t="str">
        <f>LEFT((VLOOKUP(A42,'Data รายชื่อ'!$B$2:$H$300,7,FALSE)),5)</f>
        <v>D3552</v>
      </c>
      <c r="G42" t="str">
        <f>VLOOKUP(F42,'D35'!$A$2:$B$38,2,FALSE)</f>
        <v>รศ.ดร.นพรัตน์  สระแก้ว</v>
      </c>
      <c r="H42">
        <f>VLOOKUP(A42,ฝึกงาน!$A:$C,2,FALSE)</f>
        <v>0</v>
      </c>
      <c r="I42">
        <f>VLOOKUP(A42,ฝึกงาน!$A:$C,3,FALSE)</f>
        <v>0</v>
      </c>
    </row>
    <row r="43" spans="1:9" ht="15.75" customHeight="1" x14ac:dyDescent="0.2">
      <c r="A43">
        <f>'Data รายชื่อ'!B43</f>
        <v>6610401420</v>
      </c>
      <c r="B43" t="str">
        <f>'Data รายชื่อ'!C43</f>
        <v>นายธรรมณุศร</v>
      </c>
      <c r="C43" t="str">
        <f>'Data รายชื่อ'!D43</f>
        <v>กล้าหาญ</v>
      </c>
      <c r="D43" t="str">
        <f t="shared" si="0"/>
        <v>นายธรรมณุศร  กล้าหาญ</v>
      </c>
      <c r="E43" t="str">
        <f>IF(VLOOKUP(A43,'Data รายชื่อ'!$B$2:$H$300,6,FALSE)="D03","ชีววิทยา","สัตววิทยา")</f>
        <v>สัตววิทยา</v>
      </c>
      <c r="F43" t="str">
        <f>LEFT((VLOOKUP(A43,'Data รายชื่อ'!$B$2:$H$300,7,FALSE)),5)</f>
        <v>D3552</v>
      </c>
      <c r="G43" t="str">
        <f>VLOOKUP(F43,'D35'!$A$2:$B$38,2,FALSE)</f>
        <v>รศ.ดร.นพรัตน์  สระแก้ว</v>
      </c>
      <c r="H43">
        <f>VLOOKUP(A43,ฝึกงาน!$A:$C,2,FALSE)</f>
        <v>0</v>
      </c>
      <c r="I43">
        <f>VLOOKUP(A43,ฝึกงาน!$A:$C,3,FALSE)</f>
        <v>0</v>
      </c>
    </row>
    <row r="44" spans="1:9" ht="15.75" customHeight="1" x14ac:dyDescent="0.2">
      <c r="A44">
        <f>'Data รายชื่อ'!B44</f>
        <v>6610401446</v>
      </c>
      <c r="B44" t="str">
        <f>'Data รายชื่อ'!C44</f>
        <v>นางสาวนภัสกร</v>
      </c>
      <c r="C44" t="str">
        <f>'Data รายชื่อ'!D44</f>
        <v>กปิลกาญจน์</v>
      </c>
      <c r="D44" t="str">
        <f t="shared" si="0"/>
        <v>นางสาวนภัสกร  กปิลกาญจน์</v>
      </c>
      <c r="E44" t="str">
        <f>IF(VLOOKUP(A44,'Data รายชื่อ'!$B$2:$H$300,6,FALSE)="D03","ชีววิทยา","สัตววิทยา")</f>
        <v>สัตววิทยา</v>
      </c>
      <c r="F44" t="str">
        <f>LEFT((VLOOKUP(A44,'Data รายชื่อ'!$B$2:$H$300,7,FALSE)),5)</f>
        <v>D3552</v>
      </c>
      <c r="G44" t="str">
        <f>VLOOKUP(F44,'D35'!$A$2:$B$38,2,FALSE)</f>
        <v>รศ.ดร.นพรัตน์  สระแก้ว</v>
      </c>
      <c r="H44">
        <f>VLOOKUP(A44,ฝึกงาน!$A:$C,2,FALSE)</f>
        <v>0</v>
      </c>
      <c r="I44">
        <f>VLOOKUP(A44,ฝึกงาน!$A:$C,3,FALSE)</f>
        <v>0</v>
      </c>
    </row>
    <row r="45" spans="1:9" ht="15.75" customHeight="1" x14ac:dyDescent="0.2">
      <c r="A45">
        <f>'Data รายชื่อ'!B45</f>
        <v>6610401454</v>
      </c>
      <c r="B45" t="str">
        <f>'Data รายชื่อ'!C45</f>
        <v>นายปัณณฑัต</v>
      </c>
      <c r="C45" t="str">
        <f>'Data รายชื่อ'!D45</f>
        <v>จัตุรงค์</v>
      </c>
      <c r="D45" t="str">
        <f t="shared" si="0"/>
        <v>นายปัณณฑัต  จัตุรงค์</v>
      </c>
      <c r="E45" t="str">
        <f>IF(VLOOKUP(A45,'Data รายชื่อ'!$B$2:$H$300,6,FALSE)="D03","ชีววิทยา","สัตววิทยา")</f>
        <v>สัตววิทยา</v>
      </c>
      <c r="F45" t="str">
        <f>LEFT((VLOOKUP(A45,'Data รายชื่อ'!$B$2:$H$300,7,FALSE)),5)</f>
        <v>D3552</v>
      </c>
      <c r="G45" t="str">
        <f>VLOOKUP(F45,'D35'!$A$2:$B$38,2,FALSE)</f>
        <v>รศ.ดร.นพรัตน์  สระแก้ว</v>
      </c>
      <c r="H45">
        <f>VLOOKUP(A45,ฝึกงาน!$A:$C,2,FALSE)</f>
        <v>0</v>
      </c>
      <c r="I45">
        <f>VLOOKUP(A45,ฝึกงาน!$A:$C,3,FALSE)</f>
        <v>0</v>
      </c>
    </row>
    <row r="46" spans="1:9" ht="15.75" customHeight="1" x14ac:dyDescent="0.2">
      <c r="A46">
        <f>'Data รายชื่อ'!B46</f>
        <v>6610401462</v>
      </c>
      <c r="B46" t="str">
        <f>'Data รายชื่อ'!C46</f>
        <v>นางสาวปัทมาภรณ์</v>
      </c>
      <c r="C46" t="str">
        <f>'Data รายชื่อ'!D46</f>
        <v>ทองมาลา</v>
      </c>
      <c r="D46" t="str">
        <f t="shared" si="0"/>
        <v>นางสาวปัทมาภรณ์  ทองมาลา</v>
      </c>
      <c r="E46" t="str">
        <f>IF(VLOOKUP(A46,'Data รายชื่อ'!$B$2:$H$300,6,FALSE)="D03","ชีววิทยา","สัตววิทยา")</f>
        <v>สัตววิทยา</v>
      </c>
      <c r="F46" t="str">
        <f>LEFT((VLOOKUP(A46,'Data รายชื่อ'!$B$2:$H$300,7,FALSE)),5)</f>
        <v>D3554</v>
      </c>
      <c r="G46" t="str">
        <f>VLOOKUP(F46,'D35'!$A$2:$B$38,2,FALSE)</f>
        <v>รศ.ดร.สุปิยนิตย์    ไม้แพ</v>
      </c>
      <c r="H46">
        <f>VLOOKUP(A46,ฝึกงาน!$A:$C,2,FALSE)</f>
        <v>0</v>
      </c>
      <c r="I46">
        <f>VLOOKUP(A46,ฝึกงาน!$A:$C,3,FALSE)</f>
        <v>0</v>
      </c>
    </row>
    <row r="47" spans="1:9" ht="15.75" customHeight="1" x14ac:dyDescent="0.2">
      <c r="A47">
        <f>'Data รายชื่อ'!B47</f>
        <v>6610401471</v>
      </c>
      <c r="B47" t="str">
        <f>'Data รายชื่อ'!C47</f>
        <v>นางสาวพลอยธัญญา ยินดีรัก</v>
      </c>
      <c r="C47" t="str">
        <f>'Data รายชื่อ'!D47</f>
        <v>พานิชภักดิ์</v>
      </c>
      <c r="D47" t="str">
        <f t="shared" si="0"/>
        <v>นางสาวพลอยธัญญา ยินดีรัก  พานิชภักดิ์</v>
      </c>
      <c r="E47" t="str">
        <f>IF(VLOOKUP(A47,'Data รายชื่อ'!$B$2:$H$300,6,FALSE)="D03","ชีววิทยา","สัตววิทยา")</f>
        <v>สัตววิทยา</v>
      </c>
      <c r="F47" t="str">
        <f>LEFT((VLOOKUP(A47,'Data รายชื่อ'!$B$2:$H$300,7,FALSE)),5)</f>
        <v>D3551</v>
      </c>
      <c r="G47" t="str">
        <f>VLOOKUP(F47,'D35'!$A$2:$B$38,2,FALSE)</f>
        <v>รศ.ดร.วชิรญาณ์  ธงอาสา</v>
      </c>
      <c r="H47">
        <f>VLOOKUP(A47,ฝึกงาน!$A:$C,2,FALSE)</f>
        <v>0</v>
      </c>
      <c r="I47">
        <f>VLOOKUP(A47,ฝึกงาน!$A:$C,3,FALSE)</f>
        <v>0</v>
      </c>
    </row>
    <row r="48" spans="1:9" ht="15.75" customHeight="1" x14ac:dyDescent="0.2">
      <c r="A48">
        <f>'Data รายชื่อ'!B48</f>
        <v>6610401489</v>
      </c>
      <c r="B48" t="str">
        <f>'Data รายชื่อ'!C48</f>
        <v>นางสาวพัชรพร</v>
      </c>
      <c r="C48" t="str">
        <f>'Data รายชื่อ'!D48</f>
        <v>แนวโอโล</v>
      </c>
      <c r="D48" t="str">
        <f t="shared" si="0"/>
        <v>นางสาวพัชรพร  แนวโอโล</v>
      </c>
      <c r="E48" t="str">
        <f>IF(VLOOKUP(A48,'Data รายชื่อ'!$B$2:$H$300,6,FALSE)="D03","ชีววิทยา","สัตววิทยา")</f>
        <v>สัตววิทยา</v>
      </c>
      <c r="F48" t="str">
        <f>LEFT((VLOOKUP(A48,'Data รายชื่อ'!$B$2:$H$300,7,FALSE)),5)</f>
        <v>D3556</v>
      </c>
      <c r="G48" t="str">
        <f>VLOOKUP(F48,'D35'!$A$2:$B$38,2,FALSE)</f>
        <v>ผศ.ดร.กรอร  วงษ์กำแหง</v>
      </c>
      <c r="H48">
        <f>VLOOKUP(A48,ฝึกงาน!$A:$C,2,FALSE)</f>
        <v>0</v>
      </c>
      <c r="I48">
        <f>VLOOKUP(A48,ฝึกงาน!$A:$C,3,FALSE)</f>
        <v>0</v>
      </c>
    </row>
    <row r="49" spans="1:9" ht="15.75" customHeight="1" x14ac:dyDescent="0.2">
      <c r="A49">
        <f>'Data รายชื่อ'!B49</f>
        <v>6610401497</v>
      </c>
      <c r="B49" t="str">
        <f>'Data รายชื่อ'!C49</f>
        <v>นางสาวพัชรากร</v>
      </c>
      <c r="C49" t="str">
        <f>'Data รายชื่อ'!D49</f>
        <v>เปียนวม</v>
      </c>
      <c r="D49" t="str">
        <f t="shared" si="0"/>
        <v>นางสาวพัชรากร  เปียนวม</v>
      </c>
      <c r="E49" t="str">
        <f>IF(VLOOKUP(A49,'Data รายชื่อ'!$B$2:$H$300,6,FALSE)="D03","ชีววิทยา","สัตววิทยา")</f>
        <v>สัตววิทยา</v>
      </c>
      <c r="F49" t="str">
        <f>LEFT((VLOOKUP(A49,'Data รายชื่อ'!$B$2:$H$300,7,FALSE)),5)</f>
        <v>D3556</v>
      </c>
      <c r="G49" t="str">
        <f>VLOOKUP(F49,'D35'!$A$2:$B$38,2,FALSE)</f>
        <v>ผศ.ดร.กรอร  วงษ์กำแหง</v>
      </c>
      <c r="H49">
        <f>VLOOKUP(A49,ฝึกงาน!$A:$C,2,FALSE)</f>
        <v>0</v>
      </c>
      <c r="I49">
        <f>VLOOKUP(A49,ฝึกงาน!$A:$C,3,FALSE)</f>
        <v>0</v>
      </c>
    </row>
    <row r="50" spans="1:9" ht="15.75" customHeight="1" x14ac:dyDescent="0.2">
      <c r="A50">
        <f>'Data รายชื่อ'!B50</f>
        <v>6610401501</v>
      </c>
      <c r="B50" t="str">
        <f>'Data รายชื่อ'!C50</f>
        <v>นางสาวมณีรัตน์</v>
      </c>
      <c r="C50" t="str">
        <f>'Data รายชื่อ'!D50</f>
        <v>นาคเจริญ</v>
      </c>
      <c r="D50" t="str">
        <f t="shared" si="0"/>
        <v>นางสาวมณีรัตน์  นาคเจริญ</v>
      </c>
      <c r="E50" t="str">
        <f>IF(VLOOKUP(A50,'Data รายชื่อ'!$B$2:$H$300,6,FALSE)="D03","ชีววิทยา","สัตววิทยา")</f>
        <v>สัตววิทยา</v>
      </c>
      <c r="F50" t="str">
        <f>LEFT((VLOOKUP(A50,'Data รายชื่อ'!$B$2:$H$300,7,FALSE)),5)</f>
        <v>D3557</v>
      </c>
      <c r="G50" t="str">
        <f>VLOOKUP(F50,'D35'!$A$2:$B$38,2,FALSE)</f>
        <v>ผศ.ดร.พัชร  ดนัยสวัสดิ์</v>
      </c>
      <c r="H50">
        <f>VLOOKUP(A50,ฝึกงาน!$A:$C,2,FALSE)</f>
        <v>0</v>
      </c>
      <c r="I50">
        <f>VLOOKUP(A50,ฝึกงาน!$A:$C,3,FALSE)</f>
        <v>0</v>
      </c>
    </row>
    <row r="51" spans="1:9" ht="15.75" customHeight="1" x14ac:dyDescent="0.2">
      <c r="A51">
        <f>'Data รายชื่อ'!B51</f>
        <v>6610401519</v>
      </c>
      <c r="B51" t="str">
        <f>'Data รายชื่อ'!C51</f>
        <v>นางสาววิชญาดา</v>
      </c>
      <c r="C51" t="str">
        <f>'Data รายชื่อ'!D51</f>
        <v>จันทวงค์</v>
      </c>
      <c r="D51" t="str">
        <f t="shared" si="0"/>
        <v>นางสาววิชญาดา  จันทวงค์</v>
      </c>
      <c r="E51" t="str">
        <f>IF(VLOOKUP(A51,'Data รายชื่อ'!$B$2:$H$300,6,FALSE)="D03","ชีววิทยา","สัตววิทยา")</f>
        <v>สัตววิทยา</v>
      </c>
      <c r="F51" t="str">
        <f>LEFT((VLOOKUP(A51,'Data รายชื่อ'!$B$2:$H$300,7,FALSE)),5)</f>
        <v>D3557</v>
      </c>
      <c r="G51" t="str">
        <f>VLOOKUP(F51,'D35'!$A$2:$B$38,2,FALSE)</f>
        <v>ผศ.ดร.พัชร  ดนัยสวัสดิ์</v>
      </c>
      <c r="H51">
        <f>VLOOKUP(A51,ฝึกงาน!$A:$C,2,FALSE)</f>
        <v>0</v>
      </c>
      <c r="I51">
        <f>VLOOKUP(A51,ฝึกงาน!$A:$C,3,FALSE)</f>
        <v>0</v>
      </c>
    </row>
    <row r="52" spans="1:9" ht="15.75" customHeight="1" x14ac:dyDescent="0.2">
      <c r="A52">
        <f>'Data รายชื่อ'!B52</f>
        <v>6610401527</v>
      </c>
      <c r="B52" t="str">
        <f>'Data รายชื่อ'!C52</f>
        <v>นางสาววีร์สุดา</v>
      </c>
      <c r="C52" t="str">
        <f>'Data รายชื่อ'!D52</f>
        <v>สอนกอง</v>
      </c>
      <c r="D52" t="str">
        <f t="shared" si="0"/>
        <v>นางสาววีร์สุดา  สอนกอง</v>
      </c>
      <c r="E52" t="str">
        <f>IF(VLOOKUP(A52,'Data รายชื่อ'!$B$2:$H$300,6,FALSE)="D03","ชีววิทยา","สัตววิทยา")</f>
        <v>สัตววิทยา</v>
      </c>
      <c r="F52" t="str">
        <f>LEFT((VLOOKUP(A52,'Data รายชื่อ'!$B$2:$H$300,7,FALSE)),5)</f>
        <v>D3557</v>
      </c>
      <c r="G52" t="str">
        <f>VLOOKUP(F52,'D35'!$A$2:$B$38,2,FALSE)</f>
        <v>ผศ.ดร.พัชร  ดนัยสวัสดิ์</v>
      </c>
      <c r="H52">
        <f>VLOOKUP(A52,ฝึกงาน!$A:$C,2,FALSE)</f>
        <v>0</v>
      </c>
      <c r="I52">
        <f>VLOOKUP(A52,ฝึกงาน!$A:$C,3,FALSE)</f>
        <v>0</v>
      </c>
    </row>
    <row r="53" spans="1:9" ht="15.75" customHeight="1" x14ac:dyDescent="0.2">
      <c r="A53">
        <f>'Data รายชื่อ'!B53</f>
        <v>6610401535</v>
      </c>
      <c r="B53" t="str">
        <f>'Data รายชื่อ'!C53</f>
        <v>นางสาวสิรามล</v>
      </c>
      <c r="C53" t="str">
        <f>'Data รายชื่อ'!D53</f>
        <v>ทองศาสตร์</v>
      </c>
      <c r="D53" t="str">
        <f t="shared" si="0"/>
        <v>นางสาวสิรามล  ทองศาสตร์</v>
      </c>
      <c r="E53" t="str">
        <f>IF(VLOOKUP(A53,'Data รายชื่อ'!$B$2:$H$300,6,FALSE)="D03","ชีววิทยา","สัตววิทยา")</f>
        <v>สัตววิทยา</v>
      </c>
      <c r="F53" t="str">
        <f>LEFT((VLOOKUP(A53,'Data รายชื่อ'!$B$2:$H$300,7,FALSE)),5)</f>
        <v>D3559</v>
      </c>
      <c r="G53" t="str">
        <f>VLOOKUP(F53,'D35'!$A$2:$B$38,2,FALSE)</f>
        <v>อ.สพ.ญ.ดร.ภวิกา  ลิ้มอุดมพร</v>
      </c>
      <c r="H53">
        <f>VLOOKUP(A53,ฝึกงาน!$A:$C,2,FALSE)</f>
        <v>0</v>
      </c>
      <c r="I53">
        <f>VLOOKUP(A53,ฝึกงาน!$A:$C,3,FALSE)</f>
        <v>0</v>
      </c>
    </row>
    <row r="54" spans="1:9" ht="15.75" customHeight="1" x14ac:dyDescent="0.2">
      <c r="A54">
        <f>'Data รายชื่อ'!B54</f>
        <v>6610402621</v>
      </c>
      <c r="B54" t="str">
        <f>'Data รายชื่อ'!C54</f>
        <v>นางสาวพรธีรา</v>
      </c>
      <c r="C54" t="str">
        <f>'Data รายชื่อ'!D54</f>
        <v>กิจขุนทด</v>
      </c>
      <c r="D54" t="str">
        <f t="shared" si="0"/>
        <v>นางสาวพรธีรา  กิจขุนทด</v>
      </c>
      <c r="E54" t="str">
        <f>IF(VLOOKUP(A54,'Data รายชื่อ'!$B$2:$H$300,6,FALSE)="D03","ชีววิทยา","สัตววิทยา")</f>
        <v>สัตววิทยา</v>
      </c>
      <c r="F54" t="str">
        <f>LEFT((VLOOKUP(A54,'Data รายชื่อ'!$B$2:$H$300,7,FALSE)),5)</f>
        <v>D3544</v>
      </c>
      <c r="G54" t="str">
        <f>VLOOKUP(F54,'D35'!$A$2:$B$38,2,FALSE)</f>
        <v>ศ.ดร.วสกร    บัลลังก์โพธิ์</v>
      </c>
      <c r="H54">
        <f>VLOOKUP(A54,ฝึกงาน!$A:$C,2,FALSE)</f>
        <v>0</v>
      </c>
      <c r="I54">
        <f>VLOOKUP(A54,ฝึกงาน!$A:$C,3,FALSE)</f>
        <v>0</v>
      </c>
    </row>
    <row r="55" spans="1:9" ht="15.75" customHeight="1" x14ac:dyDescent="0.2">
      <c r="A55">
        <f>'Data รายชื่อ'!B55</f>
        <v>6610405298</v>
      </c>
      <c r="B55" t="str">
        <f>'Data รายชื่อ'!C55</f>
        <v>นางสาวกนกรัตน์</v>
      </c>
      <c r="C55" t="str">
        <f>'Data รายชื่อ'!D55</f>
        <v>อุทรังษ์</v>
      </c>
      <c r="D55" t="str">
        <f t="shared" si="0"/>
        <v>นางสาวกนกรัตน์  อุทรังษ์</v>
      </c>
      <c r="E55" t="str">
        <f>IF(VLOOKUP(A55,'Data รายชื่อ'!$B$2:$H$300,6,FALSE)="D03","ชีววิทยา","สัตววิทยา")</f>
        <v>สัตววิทยา</v>
      </c>
      <c r="F55" t="str">
        <f>LEFT((VLOOKUP(A55,'Data รายชื่อ'!$B$2:$H$300,7,FALSE)),5)</f>
        <v>D3557</v>
      </c>
      <c r="G55" t="str">
        <f>VLOOKUP(F55,'D35'!$A$2:$B$38,2,FALSE)</f>
        <v>ผศ.ดร.พัชร  ดนัยสวัสดิ์</v>
      </c>
      <c r="H55">
        <f>VLOOKUP(A55,ฝึกงาน!$A:$C,2,FALSE)</f>
        <v>0</v>
      </c>
      <c r="I55">
        <f>VLOOKUP(A55,ฝึกงาน!$A:$C,3,FALSE)</f>
        <v>0</v>
      </c>
    </row>
    <row r="56" spans="1:9" ht="15.75" customHeight="1" x14ac:dyDescent="0.2">
      <c r="A56">
        <f>'Data รายชื่อ'!B56</f>
        <v>6610405310</v>
      </c>
      <c r="B56" t="str">
        <f>'Data รายชื่อ'!C56</f>
        <v>นางสาวณัชชา</v>
      </c>
      <c r="C56" t="str">
        <f>'Data รายชื่อ'!D56</f>
        <v>ภู่พงษ์</v>
      </c>
      <c r="D56" t="str">
        <f t="shared" si="0"/>
        <v>นางสาวณัชชา  ภู่พงษ์</v>
      </c>
      <c r="E56" t="str">
        <f>IF(VLOOKUP(A56,'Data รายชื่อ'!$B$2:$H$300,6,FALSE)="D03","ชีววิทยา","สัตววิทยา")</f>
        <v>สัตววิทยา</v>
      </c>
      <c r="F56" t="str">
        <f>LEFT((VLOOKUP(A56,'Data รายชื่อ'!$B$2:$H$300,7,FALSE)),5)</f>
        <v>D3545</v>
      </c>
      <c r="G56" t="str">
        <f>VLOOKUP(F56,'D35'!$A$2:$B$38,2,FALSE)</f>
        <v>รศ.ดร.บุญเสฐียร  บุญสูง</v>
      </c>
      <c r="H56">
        <f>VLOOKUP(A56,ฝึกงาน!$A:$C,2,FALSE)</f>
        <v>0</v>
      </c>
      <c r="I56">
        <f>VLOOKUP(A56,ฝึกงาน!$A:$C,3,FALSE)</f>
        <v>0</v>
      </c>
    </row>
    <row r="57" spans="1:9" ht="15.75" customHeight="1" x14ac:dyDescent="0.2">
      <c r="A57">
        <f>'Data รายชื่อ'!B57</f>
        <v>6610405328</v>
      </c>
      <c r="B57" t="str">
        <f>'Data รายชื่อ'!C57</f>
        <v>นายณัฐากร</v>
      </c>
      <c r="C57" t="str">
        <f>'Data รายชื่อ'!D57</f>
        <v>ชนะสงคราม</v>
      </c>
      <c r="D57" t="str">
        <f t="shared" si="0"/>
        <v>นายณัฐากร  ชนะสงคราม</v>
      </c>
      <c r="E57" t="str">
        <f>IF(VLOOKUP(A57,'Data รายชื่อ'!$B$2:$H$300,6,FALSE)="D03","ชีววิทยา","สัตววิทยา")</f>
        <v>สัตววิทยา</v>
      </c>
      <c r="F57" t="str">
        <f>LEFT((VLOOKUP(A57,'Data รายชื่อ'!$B$2:$H$300,7,FALSE)),5)</f>
        <v>D3561</v>
      </c>
      <c r="G57" t="str">
        <f>VLOOKUP(F57,'D35'!$A$2:$B$38,2,FALSE)</f>
        <v>ผศ.ดร.อรรถพล  รุจิราวรรณ</v>
      </c>
      <c r="H57">
        <f>VLOOKUP(A57,ฝึกงาน!$A:$C,2,FALSE)</f>
        <v>0</v>
      </c>
      <c r="I57">
        <f>VLOOKUP(A57,ฝึกงาน!$A:$C,3,FALSE)</f>
        <v>0</v>
      </c>
    </row>
    <row r="58" spans="1:9" ht="15.75" customHeight="1" x14ac:dyDescent="0.2">
      <c r="A58">
        <f>'Data รายชื่อ'!B58</f>
        <v>6610405336</v>
      </c>
      <c r="B58" t="str">
        <f>'Data รายชื่อ'!C58</f>
        <v>นางสาวดุษณียา</v>
      </c>
      <c r="C58" t="str">
        <f>'Data รายชื่อ'!D58</f>
        <v>รอดมินทร์</v>
      </c>
      <c r="D58" t="str">
        <f t="shared" si="0"/>
        <v>นางสาวดุษณียา  รอดมินทร์</v>
      </c>
      <c r="E58" t="str">
        <f>IF(VLOOKUP(A58,'Data รายชื่อ'!$B$2:$H$300,6,FALSE)="D03","ชีววิทยา","สัตววิทยา")</f>
        <v>สัตววิทยา</v>
      </c>
      <c r="F58" t="str">
        <f>LEFT((VLOOKUP(A58,'Data รายชื่อ'!$B$2:$H$300,7,FALSE)),5)</f>
        <v>D3561</v>
      </c>
      <c r="G58" t="str">
        <f>VLOOKUP(F58,'D35'!$A$2:$B$38,2,FALSE)</f>
        <v>ผศ.ดร.อรรถพล  รุจิราวรรณ</v>
      </c>
      <c r="H58">
        <f>VLOOKUP(A58,ฝึกงาน!$A:$C,2,FALSE)</f>
        <v>0</v>
      </c>
      <c r="I58">
        <f>VLOOKUP(A58,ฝึกงาน!$A:$C,3,FALSE)</f>
        <v>0</v>
      </c>
    </row>
    <row r="59" spans="1:9" ht="15.75" customHeight="1" x14ac:dyDescent="0.2">
      <c r="A59">
        <f>'Data รายชื่อ'!B59</f>
        <v>6610405344</v>
      </c>
      <c r="B59" t="str">
        <f>'Data รายชื่อ'!C59</f>
        <v>นายเดชาธร</v>
      </c>
      <c r="C59" t="str">
        <f>'Data รายชื่อ'!D59</f>
        <v>ทวีสิงห์</v>
      </c>
      <c r="D59" t="str">
        <f t="shared" si="0"/>
        <v>นายเดชาธร  ทวีสิงห์</v>
      </c>
      <c r="E59" t="str">
        <f>IF(VLOOKUP(A59,'Data รายชื่อ'!$B$2:$H$300,6,FALSE)="D03","ชีววิทยา","สัตววิทยา")</f>
        <v>สัตววิทยา</v>
      </c>
      <c r="F59" t="str">
        <f>LEFT((VLOOKUP(A59,'Data รายชื่อ'!$B$2:$H$300,7,FALSE)),5)</f>
        <v>D3547</v>
      </c>
      <c r="G59" t="str">
        <f>VLOOKUP(F59,'D35'!$A$2:$B$38,2,FALSE)</f>
        <v>รศ.ดร.อัญชลี  เอาผล</v>
      </c>
      <c r="H59">
        <f>VLOOKUP(A59,ฝึกงาน!$A:$C,2,FALSE)</f>
        <v>0</v>
      </c>
      <c r="I59">
        <f>VLOOKUP(A59,ฝึกงาน!$A:$C,3,FALSE)</f>
        <v>0</v>
      </c>
    </row>
    <row r="60" spans="1:9" ht="15.75" customHeight="1" x14ac:dyDescent="0.2">
      <c r="A60">
        <f>'Data รายชื่อ'!B60</f>
        <v>6610405352</v>
      </c>
      <c r="B60" t="str">
        <f>'Data รายชื่อ'!C60</f>
        <v>นางสาวธณพร</v>
      </c>
      <c r="C60" t="str">
        <f>'Data รายชื่อ'!D60</f>
        <v>สุขเกษม</v>
      </c>
      <c r="D60" t="str">
        <f t="shared" si="0"/>
        <v>นางสาวธณพร  สุขเกษม</v>
      </c>
      <c r="E60" t="str">
        <f>IF(VLOOKUP(A60,'Data รายชื่อ'!$B$2:$H$300,6,FALSE)="D03","ชีววิทยา","สัตววิทยา")</f>
        <v>สัตววิทยา</v>
      </c>
      <c r="F60" t="str">
        <f>LEFT((VLOOKUP(A60,'Data รายชื่อ'!$B$2:$H$300,7,FALSE)),5)</f>
        <v>D3547</v>
      </c>
      <c r="G60" t="str">
        <f>VLOOKUP(F60,'D35'!$A$2:$B$38,2,FALSE)</f>
        <v>รศ.ดร.อัญชลี  เอาผล</v>
      </c>
      <c r="H60">
        <f>VLOOKUP(A60,ฝึกงาน!$A:$C,2,FALSE)</f>
        <v>0</v>
      </c>
      <c r="I60">
        <f>VLOOKUP(A60,ฝึกงาน!$A:$C,3,FALSE)</f>
        <v>0</v>
      </c>
    </row>
    <row r="61" spans="1:9" ht="15.75" customHeight="1" x14ac:dyDescent="0.2">
      <c r="A61">
        <f>'Data รายชื่อ'!B61</f>
        <v>6610405361</v>
      </c>
      <c r="B61" t="str">
        <f>'Data รายชื่อ'!C61</f>
        <v>นางสาวธัญชนก</v>
      </c>
      <c r="C61" t="str">
        <f>'Data รายชื่อ'!D61</f>
        <v>ฤกษ์สิริกุล</v>
      </c>
      <c r="D61" t="str">
        <f t="shared" si="0"/>
        <v>นางสาวธัญชนก  ฤกษ์สิริกุล</v>
      </c>
      <c r="E61" t="str">
        <f>IF(VLOOKUP(A61,'Data รายชื่อ'!$B$2:$H$300,6,FALSE)="D03","ชีววิทยา","สัตววิทยา")</f>
        <v>สัตววิทยา</v>
      </c>
      <c r="F61" t="str">
        <f>LEFT((VLOOKUP(A61,'Data รายชื่อ'!$B$2:$H$300,7,FALSE)),5)</f>
        <v>D3547</v>
      </c>
      <c r="G61" t="str">
        <f>VLOOKUP(F61,'D35'!$A$2:$B$38,2,FALSE)</f>
        <v>รศ.ดร.อัญชลี  เอาผล</v>
      </c>
      <c r="H61">
        <f>VLOOKUP(A61,ฝึกงาน!$A:$C,2,FALSE)</f>
        <v>0</v>
      </c>
      <c r="I61">
        <f>VLOOKUP(A61,ฝึกงาน!$A:$C,3,FALSE)</f>
        <v>0</v>
      </c>
    </row>
    <row r="62" spans="1:9" ht="15.75" customHeight="1" x14ac:dyDescent="0.2">
      <c r="A62">
        <f>'Data รายชื่อ'!B62</f>
        <v>6610405379</v>
      </c>
      <c r="B62" t="str">
        <f>'Data รายชื่อ'!C62</f>
        <v>นายนันทวัฒน์</v>
      </c>
      <c r="C62" t="str">
        <f>'Data รายชื่อ'!D62</f>
        <v>ทิมเทศ</v>
      </c>
      <c r="D62" t="str">
        <f t="shared" si="0"/>
        <v>นายนันทวัฒน์  ทิมเทศ</v>
      </c>
      <c r="E62" t="str">
        <f>IF(VLOOKUP(A62,'Data รายชื่อ'!$B$2:$H$300,6,FALSE)="D03","ชีววิทยา","สัตววิทยา")</f>
        <v>สัตววิทยา</v>
      </c>
      <c r="F62" t="str">
        <f>LEFT((VLOOKUP(A62,'Data รายชื่อ'!$B$2:$H$300,7,FALSE)),5)</f>
        <v>D3547</v>
      </c>
      <c r="G62" t="str">
        <f>VLOOKUP(F62,'D35'!$A$2:$B$38,2,FALSE)</f>
        <v>รศ.ดร.อัญชลี  เอาผล</v>
      </c>
      <c r="H62">
        <f>VLOOKUP(A62,ฝึกงาน!$A:$C,2,FALSE)</f>
        <v>0</v>
      </c>
      <c r="I62">
        <f>VLOOKUP(A62,ฝึกงาน!$A:$C,3,FALSE)</f>
        <v>0</v>
      </c>
    </row>
    <row r="63" spans="1:9" ht="15.75" customHeight="1" x14ac:dyDescent="0.2">
      <c r="A63">
        <f>'Data รายชื่อ'!B63</f>
        <v>6610405387</v>
      </c>
      <c r="B63" t="str">
        <f>'Data รายชื่อ'!C63</f>
        <v>นางสาวปาณิศา</v>
      </c>
      <c r="C63" t="str">
        <f>'Data รายชื่อ'!D63</f>
        <v>ด้วงศิริ</v>
      </c>
      <c r="D63" t="str">
        <f t="shared" si="0"/>
        <v>นางสาวปาณิศา  ด้วงศิริ</v>
      </c>
      <c r="E63" t="str">
        <f>IF(VLOOKUP(A63,'Data รายชื่อ'!$B$2:$H$300,6,FALSE)="D03","ชีววิทยา","สัตววิทยา")</f>
        <v>สัตววิทยา</v>
      </c>
      <c r="F63" t="str">
        <f>LEFT((VLOOKUP(A63,'Data รายชื่อ'!$B$2:$H$300,7,FALSE)),5)</f>
        <v>D3546</v>
      </c>
      <c r="G63" t="str">
        <f>VLOOKUP(F63,'D35'!$A$2:$B$38,2,FALSE)</f>
        <v>รศ.ดร.ชีวารัตน์  พรินทรากูล</v>
      </c>
      <c r="H63">
        <f>VLOOKUP(A63,ฝึกงาน!$A:$C,2,FALSE)</f>
        <v>0</v>
      </c>
      <c r="I63">
        <f>VLOOKUP(A63,ฝึกงาน!$A:$C,3,FALSE)</f>
        <v>0</v>
      </c>
    </row>
    <row r="64" spans="1:9" ht="15.75" customHeight="1" x14ac:dyDescent="0.2">
      <c r="A64">
        <f>'Data รายชื่อ'!B64</f>
        <v>6610405395</v>
      </c>
      <c r="B64" t="str">
        <f>'Data รายชื่อ'!C64</f>
        <v>นางสาวปุณยาพร</v>
      </c>
      <c r="C64" t="str">
        <f>'Data รายชื่อ'!D64</f>
        <v>วงศ์อินทร์</v>
      </c>
      <c r="D64" t="str">
        <f t="shared" si="0"/>
        <v>นางสาวปุณยาพร  วงศ์อินทร์</v>
      </c>
      <c r="E64" t="str">
        <f>IF(VLOOKUP(A64,'Data รายชื่อ'!$B$2:$H$300,6,FALSE)="D03","ชีววิทยา","สัตววิทยา")</f>
        <v>สัตววิทยา</v>
      </c>
      <c r="F64" t="str">
        <f>LEFT((VLOOKUP(A64,'Data รายชื่อ'!$B$2:$H$300,7,FALSE)),5)</f>
        <v>D3546</v>
      </c>
      <c r="G64" t="str">
        <f>VLOOKUP(F64,'D35'!$A$2:$B$38,2,FALSE)</f>
        <v>รศ.ดร.ชีวารัตน์  พรินทรากูล</v>
      </c>
      <c r="H64">
        <f>VLOOKUP(A64,ฝึกงาน!$A:$C,2,FALSE)</f>
        <v>0</v>
      </c>
      <c r="I64">
        <f>VLOOKUP(A64,ฝึกงาน!$A:$C,3,FALSE)</f>
        <v>0</v>
      </c>
    </row>
    <row r="65" spans="1:9" ht="15.75" customHeight="1" x14ac:dyDescent="0.2">
      <c r="A65">
        <f>'Data รายชื่อ'!B65</f>
        <v>6610405409</v>
      </c>
      <c r="B65" t="str">
        <f>'Data รายชื่อ'!C65</f>
        <v>นางสาวพรชนก</v>
      </c>
      <c r="C65" t="str">
        <f>'Data รายชื่อ'!D65</f>
        <v>ทรัพย์สิน</v>
      </c>
      <c r="D65" t="str">
        <f t="shared" si="0"/>
        <v>นางสาวพรชนก  ทรัพย์สิน</v>
      </c>
      <c r="E65" t="str">
        <f>IF(VLOOKUP(A65,'Data รายชื่อ'!$B$2:$H$300,6,FALSE)="D03","ชีววิทยา","สัตววิทยา")</f>
        <v>สัตววิทยา</v>
      </c>
      <c r="F65" t="str">
        <f>LEFT((VLOOKUP(A65,'Data รายชื่อ'!$B$2:$H$300,7,FALSE)),5)</f>
        <v>D3546</v>
      </c>
      <c r="G65" t="str">
        <f>VLOOKUP(F65,'D35'!$A$2:$B$38,2,FALSE)</f>
        <v>รศ.ดร.ชีวารัตน์  พรินทรากูล</v>
      </c>
      <c r="H65">
        <f>VLOOKUP(A65,ฝึกงาน!$A:$C,2,FALSE)</f>
        <v>0</v>
      </c>
      <c r="I65">
        <f>VLOOKUP(A65,ฝึกงาน!$A:$C,3,FALSE)</f>
        <v>0</v>
      </c>
    </row>
    <row r="66" spans="1:9" ht="15.75" customHeight="1" x14ac:dyDescent="0.2">
      <c r="A66">
        <f>'Data รายชื่อ'!B66</f>
        <v>6610405417</v>
      </c>
      <c r="B66" t="str">
        <f>'Data รายชื่อ'!C66</f>
        <v>นายพสุวัฒน์</v>
      </c>
      <c r="C66" t="str">
        <f>'Data รายชื่อ'!D66</f>
        <v>แสนเสนา</v>
      </c>
      <c r="D66" t="str">
        <f t="shared" ref="D66:D72" si="1">B66 &amp;"  "&amp;C66</f>
        <v>นายพสุวัฒน์  แสนเสนา</v>
      </c>
      <c r="E66" t="str">
        <f>IF(VLOOKUP(A66,'Data รายชื่อ'!$B$2:$H$300,6,FALSE)="D03","ชีววิทยา","สัตววิทยา")</f>
        <v>สัตววิทยา</v>
      </c>
      <c r="F66" t="str">
        <f>LEFT((VLOOKUP(A66,'Data รายชื่อ'!$B$2:$H$300,7,FALSE)),5)</f>
        <v>D3543</v>
      </c>
      <c r="G66" t="str">
        <f>VLOOKUP(F66,'D35'!$A$2:$B$38,2,FALSE)</f>
        <v>ผศ.อภิสิทธิ์  ทิพย์อักษร</v>
      </c>
      <c r="H66">
        <f>VLOOKUP(A66,ฝึกงาน!$A:$C,2,FALSE)</f>
        <v>0</v>
      </c>
      <c r="I66">
        <f>VLOOKUP(A66,ฝึกงาน!$A:$C,3,FALSE)</f>
        <v>0</v>
      </c>
    </row>
    <row r="67" spans="1:9" ht="15.75" customHeight="1" x14ac:dyDescent="0.2">
      <c r="A67">
        <f>'Data รายชื่อ'!B67</f>
        <v>6610405425</v>
      </c>
      <c r="B67" t="str">
        <f>'Data รายชื่อ'!C67</f>
        <v>นางสาวภวริศา</v>
      </c>
      <c r="C67" t="str">
        <f>'Data รายชื่อ'!D67</f>
        <v>ธูปทองเจริญผล</v>
      </c>
      <c r="D67" t="str">
        <f t="shared" si="1"/>
        <v>นางสาวภวริศา  ธูปทองเจริญผล</v>
      </c>
      <c r="E67" t="str">
        <f>IF(VLOOKUP(A67,'Data รายชื่อ'!$B$2:$H$300,6,FALSE)="D03","ชีววิทยา","สัตววิทยา")</f>
        <v>สัตววิทยา</v>
      </c>
      <c r="F67" t="str">
        <f>LEFT((VLOOKUP(A67,'Data รายชื่อ'!$B$2:$H$300,7,FALSE)),5)</f>
        <v>D3543</v>
      </c>
      <c r="G67" t="str">
        <f>VLOOKUP(F67,'D35'!$A$2:$B$38,2,FALSE)</f>
        <v>ผศ.อภิสิทธิ์  ทิพย์อักษร</v>
      </c>
      <c r="H67">
        <f>VLOOKUP(A67,ฝึกงาน!$A:$C,2,FALSE)</f>
        <v>0</v>
      </c>
      <c r="I67">
        <f>VLOOKUP(A67,ฝึกงาน!$A:$C,3,FALSE)</f>
        <v>0</v>
      </c>
    </row>
    <row r="68" spans="1:9" ht="15.75" customHeight="1" x14ac:dyDescent="0.2">
      <c r="A68">
        <f>'Data รายชื่อ'!B68</f>
        <v>6610405433</v>
      </c>
      <c r="B68" t="str">
        <f>'Data รายชื่อ'!C68</f>
        <v>นางสาวภัทรลักษณ์</v>
      </c>
      <c r="C68" t="str">
        <f>'Data รายชื่อ'!D68</f>
        <v>เขมวงค์</v>
      </c>
      <c r="D68" t="str">
        <f t="shared" si="1"/>
        <v>นางสาวภัทรลักษณ์  เขมวงค์</v>
      </c>
      <c r="E68" t="str">
        <f>IF(VLOOKUP(A68,'Data รายชื่อ'!$B$2:$H$300,6,FALSE)="D03","ชีววิทยา","สัตววิทยา")</f>
        <v>สัตววิทยา</v>
      </c>
      <c r="F68" t="str">
        <f>LEFT((VLOOKUP(A68,'Data รายชื่อ'!$B$2:$H$300,7,FALSE)),5)</f>
        <v>D3512</v>
      </c>
      <c r="G68" t="str">
        <f>VLOOKUP(F68,'D35'!$A$2:$B$38,2,FALSE)</f>
        <v>รศ.ดร.วัชริยา  ภูรีวิโรจน์กุล</v>
      </c>
      <c r="H68">
        <f>VLOOKUP(A68,ฝึกงาน!$A:$C,2,FALSE)</f>
        <v>0</v>
      </c>
      <c r="I68">
        <f>VLOOKUP(A68,ฝึกงาน!$A:$C,3,FALSE)</f>
        <v>0</v>
      </c>
    </row>
    <row r="69" spans="1:9" ht="15.75" customHeight="1" x14ac:dyDescent="0.2">
      <c r="A69">
        <f>'Data รายชื่อ'!B69</f>
        <v>6610405441</v>
      </c>
      <c r="B69" t="str">
        <f>'Data รายชื่อ'!C69</f>
        <v>นางสาวรัตติกาล</v>
      </c>
      <c r="C69" t="str">
        <f>'Data รายชื่อ'!D69</f>
        <v>ทานโสดถี</v>
      </c>
      <c r="D69" t="str">
        <f t="shared" si="1"/>
        <v>นางสาวรัตติกาล  ทานโสดถี</v>
      </c>
      <c r="E69" t="str">
        <f>IF(VLOOKUP(A69,'Data รายชื่อ'!$B$2:$H$300,6,FALSE)="D03","ชีววิทยา","สัตววิทยา")</f>
        <v>สัตววิทยา</v>
      </c>
      <c r="F69" t="str">
        <f>LEFT((VLOOKUP(A69,'Data รายชื่อ'!$B$2:$H$300,7,FALSE)),5)</f>
        <v>D3512</v>
      </c>
      <c r="G69" t="str">
        <f>VLOOKUP(F69,'D35'!$A$2:$B$38,2,FALSE)</f>
        <v>รศ.ดร.วัชริยา  ภูรีวิโรจน์กุล</v>
      </c>
      <c r="H69">
        <f>VLOOKUP(A69,ฝึกงาน!$A:$C,2,FALSE)</f>
        <v>0</v>
      </c>
      <c r="I69">
        <f>VLOOKUP(A69,ฝึกงาน!$A:$C,3,FALSE)</f>
        <v>0</v>
      </c>
    </row>
    <row r="70" spans="1:9" ht="15.75" customHeight="1" x14ac:dyDescent="0.2">
      <c r="A70">
        <f>'Data รายชื่อ'!B70</f>
        <v>6610405450</v>
      </c>
      <c r="B70" t="str">
        <f>'Data รายชื่อ'!C70</f>
        <v>นางสาววราลี</v>
      </c>
      <c r="C70" t="str">
        <f>'Data รายชื่อ'!D70</f>
        <v>โสภณพัฒนา</v>
      </c>
      <c r="D70" t="str">
        <f t="shared" si="1"/>
        <v>นางสาววราลี  โสภณพัฒนา</v>
      </c>
      <c r="E70" t="str">
        <f>IF(VLOOKUP(A70,'Data รายชื่อ'!$B$2:$H$300,6,FALSE)="D03","ชีววิทยา","สัตววิทยา")</f>
        <v>สัตววิทยา</v>
      </c>
      <c r="F70" t="str">
        <f>LEFT((VLOOKUP(A70,'Data รายชื่อ'!$B$2:$H$300,7,FALSE)),5)</f>
        <v>D3512</v>
      </c>
      <c r="G70" t="str">
        <f>VLOOKUP(F70,'D35'!$A$2:$B$38,2,FALSE)</f>
        <v>รศ.ดร.วัชริยา  ภูรีวิโรจน์กุล</v>
      </c>
      <c r="H70">
        <f>VLOOKUP(A70,ฝึกงาน!$A:$C,2,FALSE)</f>
        <v>0</v>
      </c>
      <c r="I70">
        <f>VLOOKUP(A70,ฝึกงาน!$A:$C,3,FALSE)</f>
        <v>0</v>
      </c>
    </row>
    <row r="71" spans="1:9" ht="15.75" customHeight="1" x14ac:dyDescent="0.2">
      <c r="A71">
        <f>'Data รายชื่อ'!B71</f>
        <v>6610405468</v>
      </c>
      <c r="B71" t="str">
        <f>'Data รายชื่อ'!C71</f>
        <v>นางสาวศตนันทน์</v>
      </c>
      <c r="C71" t="str">
        <f>'Data รายชื่อ'!D71</f>
        <v>นนทราช</v>
      </c>
      <c r="D71" t="str">
        <f t="shared" si="1"/>
        <v>นางสาวศตนันทน์  นนทราช</v>
      </c>
      <c r="E71" t="str">
        <f>IF(VLOOKUP(A71,'Data รายชื่อ'!$B$2:$H$300,6,FALSE)="D03","ชีววิทยา","สัตววิทยา")</f>
        <v>สัตววิทยา</v>
      </c>
      <c r="F71" t="str">
        <f>LEFT((VLOOKUP(A71,'Data รายชื่อ'!$B$2:$H$300,7,FALSE)),5)</f>
        <v>D3502</v>
      </c>
      <c r="G71" t="str">
        <f>VLOOKUP(F71,'D35'!$A$2:$B$38,2,FALSE)</f>
        <v>ผศ.ดร.วุฒิ  ทักษิณธรรม</v>
      </c>
      <c r="H71">
        <f>VLOOKUP(A71,ฝึกงาน!$A:$C,2,FALSE)</f>
        <v>0</v>
      </c>
      <c r="I71">
        <f>VLOOKUP(A71,ฝึกงาน!$A:$C,3,FALSE)</f>
        <v>0</v>
      </c>
    </row>
    <row r="72" spans="1:9" ht="15.75" customHeight="1" x14ac:dyDescent="0.2">
      <c r="A72">
        <f>'Data รายชื่อ'!B72</f>
        <v>6610405484</v>
      </c>
      <c r="B72" t="str">
        <f>'Data รายชื่อ'!C72</f>
        <v>นางสาวสุภัค</v>
      </c>
      <c r="C72" t="str">
        <f>'Data รายชื่อ'!D72</f>
        <v>คีรีวงศ์</v>
      </c>
      <c r="D72" t="str">
        <f t="shared" si="1"/>
        <v>นางสาวสุภัค  คีรีวงศ์</v>
      </c>
      <c r="E72" t="str">
        <f>IF(VLOOKUP(A72,'Data รายชื่อ'!$B$2:$H$300,6,FALSE)="D03","ชีววิทยา","สัตววิทยา")</f>
        <v>สัตววิทยา</v>
      </c>
      <c r="F72" t="str">
        <f>LEFT((VLOOKUP(A72,'Data รายชื่อ'!$B$2:$H$300,7,FALSE)),5)</f>
        <v>D3502</v>
      </c>
      <c r="G72" t="str">
        <f>VLOOKUP(F72,'D35'!$A$2:$B$38,2,FALSE)</f>
        <v>ผศ.ดร.วุฒิ  ทักษิณธรรม</v>
      </c>
      <c r="H72">
        <f>VLOOKUP(A72,ฝึกงาน!$A:$C,2,FALSE)</f>
        <v>0</v>
      </c>
      <c r="I72">
        <f>VLOOKUP(A72,ฝึกงาน!$A:$C,3,FALSE)</f>
        <v>0</v>
      </c>
    </row>
    <row r="73" spans="1:9" ht="15.75" customHeight="1" x14ac:dyDescent="0.2">
      <c r="A73">
        <f>'Data รายชื่อ'!B73</f>
        <v>0</v>
      </c>
      <c r="B73">
        <f>'Data รายชื่อ'!C73</f>
        <v>0</v>
      </c>
      <c r="C73">
        <f>'Data รายชื่อ'!D73</f>
        <v>0</v>
      </c>
      <c r="D73" t="str">
        <f t="shared" ref="D73:D136" si="2">B73 &amp;"  "&amp;C73</f>
        <v>0  0</v>
      </c>
      <c r="E73" t="e">
        <f>IF(VLOOKUP(A73,'Data รายชื่อ'!$B$2:$H$300,6,FALSE)="D03","ชีววิทยา","สัตววิทยา")</f>
        <v>#N/A</v>
      </c>
      <c r="F73" t="e">
        <f>LEFT((VLOOKUP(A73,'Data รายชื่อ'!$B$2:$H$300,7,FALSE)),5)</f>
        <v>#N/A</v>
      </c>
      <c r="G73" t="e">
        <f>VLOOKUP(F73,'D35'!$A$2:$B$38,2,FALSE)</f>
        <v>#N/A</v>
      </c>
      <c r="H73">
        <f>VLOOKUP(A73,ฝึกงาน!$A:$C,2,FALSE)</f>
        <v>0</v>
      </c>
      <c r="I73">
        <f>VLOOKUP(A73,ฝึกงาน!$A:$C,3,FALSE)</f>
        <v>0</v>
      </c>
    </row>
    <row r="74" spans="1:9" ht="15.75" customHeight="1" x14ac:dyDescent="0.2">
      <c r="A74">
        <f>'Data รายชื่อ'!B74</f>
        <v>0</v>
      </c>
      <c r="B74">
        <f>'Data รายชื่อ'!C74</f>
        <v>0</v>
      </c>
      <c r="C74">
        <f>'Data รายชื่อ'!D74</f>
        <v>0</v>
      </c>
      <c r="D74" t="str">
        <f t="shared" si="2"/>
        <v>0  0</v>
      </c>
      <c r="E74" t="e">
        <f>IF(VLOOKUP(A74,'Data รายชื่อ'!$B$2:$H$300,6,FALSE)="D03","ชีววิทยา","สัตววิทยา")</f>
        <v>#N/A</v>
      </c>
      <c r="F74" t="e">
        <f>LEFT((VLOOKUP(A74,'Data รายชื่อ'!$B$2:$H$300,7,FALSE)),5)</f>
        <v>#N/A</v>
      </c>
      <c r="G74" t="e">
        <f>VLOOKUP(F74,'D35'!$A$2:$B$38,2,FALSE)</f>
        <v>#N/A</v>
      </c>
      <c r="H74">
        <f>VLOOKUP(A74,ฝึกงาน!$A:$C,2,FALSE)</f>
        <v>0</v>
      </c>
      <c r="I74">
        <f>VLOOKUP(A74,ฝึกงาน!$A:$C,3,FALSE)</f>
        <v>0</v>
      </c>
    </row>
    <row r="75" spans="1:9" ht="15.75" customHeight="1" x14ac:dyDescent="0.2">
      <c r="A75">
        <f>'Data รายชื่อ'!B75</f>
        <v>0</v>
      </c>
      <c r="B75">
        <f>'Data รายชื่อ'!C75</f>
        <v>0</v>
      </c>
      <c r="C75">
        <f>'Data รายชื่อ'!D75</f>
        <v>0</v>
      </c>
      <c r="D75" t="str">
        <f t="shared" si="2"/>
        <v>0  0</v>
      </c>
      <c r="E75" t="e">
        <f>IF(VLOOKUP(A75,'Data รายชื่อ'!$B$2:$H$300,6,FALSE)="D03","ชีววิทยา","สัตววิทยา")</f>
        <v>#N/A</v>
      </c>
      <c r="F75" t="e">
        <f>LEFT((VLOOKUP(A75,'Data รายชื่อ'!$B$2:$H$300,7,FALSE)),5)</f>
        <v>#N/A</v>
      </c>
      <c r="G75" t="e">
        <f>VLOOKUP(F75,'D35'!$A$2:$B$38,2,FALSE)</f>
        <v>#N/A</v>
      </c>
      <c r="H75">
        <f>VLOOKUP(A75,ฝึกงาน!$A:$C,2,FALSE)</f>
        <v>0</v>
      </c>
      <c r="I75">
        <f>VLOOKUP(A75,ฝึกงาน!$A:$C,3,FALSE)</f>
        <v>0</v>
      </c>
    </row>
    <row r="76" spans="1:9" ht="15.75" customHeight="1" x14ac:dyDescent="0.2">
      <c r="A76">
        <f>'Data รายชื่อ'!B76</f>
        <v>0</v>
      </c>
      <c r="B76">
        <f>'Data รายชื่อ'!C76</f>
        <v>0</v>
      </c>
      <c r="C76">
        <f>'Data รายชื่อ'!D76</f>
        <v>0</v>
      </c>
      <c r="D76" t="str">
        <f t="shared" si="2"/>
        <v>0  0</v>
      </c>
      <c r="E76" t="e">
        <f>IF(VLOOKUP(A76,'Data รายชื่อ'!$B$2:$H$300,6,FALSE)="D03","ชีววิทยา","สัตววิทยา")</f>
        <v>#N/A</v>
      </c>
      <c r="F76" t="e">
        <f>LEFT((VLOOKUP(A76,'Data รายชื่อ'!$B$2:$H$300,7,FALSE)),5)</f>
        <v>#N/A</v>
      </c>
      <c r="G76" t="e">
        <f>VLOOKUP(F76,'D35'!$A$2:$B$38,2,FALSE)</f>
        <v>#N/A</v>
      </c>
      <c r="H76">
        <f>VLOOKUP(A76,ฝึกงาน!$A:$C,2,FALSE)</f>
        <v>0</v>
      </c>
      <c r="I76">
        <f>VLOOKUP(A76,ฝึกงาน!$A:$C,3,FALSE)</f>
        <v>0</v>
      </c>
    </row>
    <row r="77" spans="1:9" ht="15.75" customHeight="1" x14ac:dyDescent="0.2">
      <c r="A77">
        <f>'Data รายชื่อ'!B77</f>
        <v>0</v>
      </c>
      <c r="B77">
        <f>'Data รายชื่อ'!C77</f>
        <v>0</v>
      </c>
      <c r="C77">
        <f>'Data รายชื่อ'!D77</f>
        <v>0</v>
      </c>
      <c r="D77" t="str">
        <f t="shared" si="2"/>
        <v>0  0</v>
      </c>
      <c r="E77" t="e">
        <f>IF(VLOOKUP(A77,'Data รายชื่อ'!$B$2:$H$300,6,FALSE)="D03","ชีววิทยา","สัตววิทยา")</f>
        <v>#N/A</v>
      </c>
      <c r="F77" t="e">
        <f>LEFT((VLOOKUP(A77,'Data รายชื่อ'!$B$2:$H$300,7,FALSE)),5)</f>
        <v>#N/A</v>
      </c>
      <c r="G77" t="e">
        <f>VLOOKUP(F77,'D35'!$A$2:$B$38,2,FALSE)</f>
        <v>#N/A</v>
      </c>
      <c r="H77">
        <f>VLOOKUP(A77,ฝึกงาน!$A:$C,2,FALSE)</f>
        <v>0</v>
      </c>
      <c r="I77">
        <f>VLOOKUP(A77,ฝึกงาน!$A:$C,3,FALSE)</f>
        <v>0</v>
      </c>
    </row>
    <row r="78" spans="1:9" ht="15.75" customHeight="1" x14ac:dyDescent="0.2">
      <c r="A78">
        <f>'Data รายชื่อ'!B78</f>
        <v>0</v>
      </c>
      <c r="B78">
        <f>'Data รายชื่อ'!C78</f>
        <v>0</v>
      </c>
      <c r="C78">
        <f>'Data รายชื่อ'!D78</f>
        <v>0</v>
      </c>
      <c r="D78" t="str">
        <f t="shared" si="2"/>
        <v>0  0</v>
      </c>
      <c r="E78" t="e">
        <f>IF(VLOOKUP(A78,'Data รายชื่อ'!$B$2:$H$300,6,FALSE)="D03","ชีววิทยา","สัตววิทยา")</f>
        <v>#N/A</v>
      </c>
      <c r="F78" t="e">
        <f>LEFT((VLOOKUP(A78,'Data รายชื่อ'!$B$2:$H$300,7,FALSE)),5)</f>
        <v>#N/A</v>
      </c>
      <c r="G78" t="e">
        <f>VLOOKUP(F78,'D35'!$A$2:$B$38,2,FALSE)</f>
        <v>#N/A</v>
      </c>
      <c r="H78">
        <f>VLOOKUP(A78,ฝึกงาน!$A:$C,2,FALSE)</f>
        <v>0</v>
      </c>
      <c r="I78">
        <f>VLOOKUP(A78,ฝึกงาน!$A:$C,3,FALSE)</f>
        <v>0</v>
      </c>
    </row>
    <row r="79" spans="1:9" ht="15.75" customHeight="1" x14ac:dyDescent="0.2">
      <c r="A79">
        <f>'Data รายชื่อ'!B79</f>
        <v>0</v>
      </c>
      <c r="B79">
        <f>'Data รายชื่อ'!C79</f>
        <v>0</v>
      </c>
      <c r="C79">
        <f>'Data รายชื่อ'!D79</f>
        <v>0</v>
      </c>
      <c r="D79" t="str">
        <f t="shared" si="2"/>
        <v>0  0</v>
      </c>
      <c r="E79" t="e">
        <f>IF(VLOOKUP(A79,'Data รายชื่อ'!$B$2:$H$300,6,FALSE)="D03","ชีววิทยา","สัตววิทยา")</f>
        <v>#N/A</v>
      </c>
      <c r="F79" t="e">
        <f>LEFT((VLOOKUP(A79,'Data รายชื่อ'!$B$2:$H$300,7,FALSE)),5)</f>
        <v>#N/A</v>
      </c>
      <c r="G79" t="e">
        <f>VLOOKUP(F79,'D35'!$A$2:$B$38,2,FALSE)</f>
        <v>#N/A</v>
      </c>
      <c r="H79">
        <f>VLOOKUP(A79,ฝึกงาน!$A:$C,2,FALSE)</f>
        <v>0</v>
      </c>
      <c r="I79">
        <f>VLOOKUP(A79,ฝึกงาน!$A:$C,3,FALSE)</f>
        <v>0</v>
      </c>
    </row>
    <row r="80" spans="1:9" ht="15.75" customHeight="1" x14ac:dyDescent="0.2">
      <c r="A80">
        <f>'Data รายชื่อ'!B80</f>
        <v>0</v>
      </c>
      <c r="B80">
        <f>'Data รายชื่อ'!C80</f>
        <v>0</v>
      </c>
      <c r="C80">
        <f>'Data รายชื่อ'!D80</f>
        <v>0</v>
      </c>
      <c r="D80" t="str">
        <f t="shared" si="2"/>
        <v>0  0</v>
      </c>
      <c r="E80" t="e">
        <f>IF(VLOOKUP(A80,'Data รายชื่อ'!$B$2:$H$300,6,FALSE)="D03","ชีววิทยา","สัตววิทยา")</f>
        <v>#N/A</v>
      </c>
      <c r="F80" t="e">
        <f>LEFT((VLOOKUP(A80,'Data รายชื่อ'!$B$2:$H$300,7,FALSE)),5)</f>
        <v>#N/A</v>
      </c>
      <c r="G80" t="e">
        <f>VLOOKUP(F80,'D35'!$A$2:$B$38,2,FALSE)</f>
        <v>#N/A</v>
      </c>
      <c r="H80">
        <f>VLOOKUP(A80,ฝึกงาน!$A:$C,2,FALSE)</f>
        <v>0</v>
      </c>
      <c r="I80">
        <f>VLOOKUP(A80,ฝึกงาน!$A:$C,3,FALSE)</f>
        <v>0</v>
      </c>
    </row>
    <row r="81" spans="1:9" ht="15.75" customHeight="1" x14ac:dyDescent="0.2">
      <c r="A81">
        <f>'Data รายชื่อ'!B81</f>
        <v>0</v>
      </c>
      <c r="B81">
        <f>'Data รายชื่อ'!C81</f>
        <v>0</v>
      </c>
      <c r="C81">
        <f>'Data รายชื่อ'!D81</f>
        <v>0</v>
      </c>
      <c r="D81" t="str">
        <f t="shared" si="2"/>
        <v>0  0</v>
      </c>
      <c r="E81" t="e">
        <f>IF(VLOOKUP(A81,'Data รายชื่อ'!$B$2:$H$300,6,FALSE)="D03","ชีววิทยา","สัตววิทยา")</f>
        <v>#N/A</v>
      </c>
      <c r="F81" t="e">
        <f>LEFT((VLOOKUP(A81,'Data รายชื่อ'!$B$2:$H$300,7,FALSE)),5)</f>
        <v>#N/A</v>
      </c>
      <c r="G81" t="e">
        <f>VLOOKUP(F81,'D35'!$A$2:$B$38,2,FALSE)</f>
        <v>#N/A</v>
      </c>
      <c r="H81">
        <f>VLOOKUP(A81,ฝึกงาน!$A:$C,2,FALSE)</f>
        <v>0</v>
      </c>
      <c r="I81">
        <f>VLOOKUP(A81,ฝึกงาน!$A:$C,3,FALSE)</f>
        <v>0</v>
      </c>
    </row>
    <row r="82" spans="1:9" ht="15.75" customHeight="1" x14ac:dyDescent="0.2">
      <c r="A82">
        <f>'Data รายชื่อ'!B82</f>
        <v>0</v>
      </c>
      <c r="B82">
        <f>'Data รายชื่อ'!C82</f>
        <v>0</v>
      </c>
      <c r="C82">
        <f>'Data รายชื่อ'!D82</f>
        <v>0</v>
      </c>
      <c r="D82" t="str">
        <f t="shared" si="2"/>
        <v>0  0</v>
      </c>
      <c r="E82" t="e">
        <f>IF(VLOOKUP(A82,'Data รายชื่อ'!$B$2:$H$300,6,FALSE)="D03","ชีววิทยา","สัตววิทยา")</f>
        <v>#N/A</v>
      </c>
      <c r="F82" t="e">
        <f>LEFT((VLOOKUP(A82,'Data รายชื่อ'!$B$2:$H$300,7,FALSE)),5)</f>
        <v>#N/A</v>
      </c>
      <c r="G82" t="e">
        <f>VLOOKUP(F82,'D35'!$A$2:$B$38,2,FALSE)</f>
        <v>#N/A</v>
      </c>
      <c r="H82">
        <f>VLOOKUP(A82,ฝึกงาน!$A:$C,2,FALSE)</f>
        <v>0</v>
      </c>
      <c r="I82">
        <f>VLOOKUP(A82,ฝึกงาน!$A:$C,3,FALSE)</f>
        <v>0</v>
      </c>
    </row>
    <row r="83" spans="1:9" ht="15.75" customHeight="1" x14ac:dyDescent="0.2">
      <c r="A83">
        <f>'Data รายชื่อ'!B83</f>
        <v>0</v>
      </c>
      <c r="B83">
        <f>'Data รายชื่อ'!C83</f>
        <v>0</v>
      </c>
      <c r="C83">
        <f>'Data รายชื่อ'!D83</f>
        <v>0</v>
      </c>
      <c r="D83" t="str">
        <f t="shared" si="2"/>
        <v>0  0</v>
      </c>
      <c r="E83" t="e">
        <f>IF(VLOOKUP(A83,'Data รายชื่อ'!$B$2:$H$300,6,FALSE)="D03","ชีววิทยา","สัตววิทยา")</f>
        <v>#N/A</v>
      </c>
      <c r="F83" t="e">
        <f>LEFT((VLOOKUP(A83,'Data รายชื่อ'!$B$2:$H$300,7,FALSE)),5)</f>
        <v>#N/A</v>
      </c>
      <c r="G83" t="e">
        <f>VLOOKUP(F83,'D35'!$A$2:$B$38,2,FALSE)</f>
        <v>#N/A</v>
      </c>
      <c r="H83">
        <f>VLOOKUP(A83,ฝึกงาน!$A:$C,2,FALSE)</f>
        <v>0</v>
      </c>
      <c r="I83">
        <f>VLOOKUP(A83,ฝึกงาน!$A:$C,3,FALSE)</f>
        <v>0</v>
      </c>
    </row>
    <row r="84" spans="1:9" ht="15.75" customHeight="1" x14ac:dyDescent="0.2">
      <c r="A84">
        <f>'Data รายชื่อ'!B84</f>
        <v>0</v>
      </c>
      <c r="B84">
        <f>'Data รายชื่อ'!C84</f>
        <v>0</v>
      </c>
      <c r="C84">
        <f>'Data รายชื่อ'!D84</f>
        <v>0</v>
      </c>
      <c r="D84" t="str">
        <f t="shared" si="2"/>
        <v>0  0</v>
      </c>
      <c r="E84" t="e">
        <f>IF(VLOOKUP(A84,'Data รายชื่อ'!$B$2:$H$300,6,FALSE)="D03","ชีววิทยา","สัตววิทยา")</f>
        <v>#N/A</v>
      </c>
      <c r="F84" t="e">
        <f>LEFT((VLOOKUP(A84,'Data รายชื่อ'!$B$2:$H$300,7,FALSE)),5)</f>
        <v>#N/A</v>
      </c>
      <c r="G84" t="e">
        <f>VLOOKUP(F84,'D35'!$A$2:$B$38,2,FALSE)</f>
        <v>#N/A</v>
      </c>
      <c r="H84">
        <f>VLOOKUP(A84,ฝึกงาน!$A:$C,2,FALSE)</f>
        <v>0</v>
      </c>
      <c r="I84">
        <f>VLOOKUP(A84,ฝึกงาน!$A:$C,3,FALSE)</f>
        <v>0</v>
      </c>
    </row>
    <row r="85" spans="1:9" ht="15.75" customHeight="1" x14ac:dyDescent="0.2">
      <c r="A85">
        <f>'Data รายชื่อ'!B85</f>
        <v>0</v>
      </c>
      <c r="B85">
        <f>'Data รายชื่อ'!C85</f>
        <v>0</v>
      </c>
      <c r="C85">
        <f>'Data รายชื่อ'!D85</f>
        <v>0</v>
      </c>
      <c r="D85" t="str">
        <f t="shared" si="2"/>
        <v>0  0</v>
      </c>
      <c r="E85" t="e">
        <f>IF(VLOOKUP(A85,'Data รายชื่อ'!$B$2:$H$300,6,FALSE)="D03","ชีววิทยา","สัตววิทยา")</f>
        <v>#N/A</v>
      </c>
      <c r="F85" t="e">
        <f>LEFT((VLOOKUP(A85,'Data รายชื่อ'!$B$2:$H$300,7,FALSE)),5)</f>
        <v>#N/A</v>
      </c>
      <c r="G85" t="e">
        <f>VLOOKUP(F85,'D35'!$A$2:$B$38,2,FALSE)</f>
        <v>#N/A</v>
      </c>
      <c r="H85">
        <f>VLOOKUP(A85,ฝึกงาน!$A:$C,2,FALSE)</f>
        <v>0</v>
      </c>
      <c r="I85">
        <f>VLOOKUP(A85,ฝึกงาน!$A:$C,3,FALSE)</f>
        <v>0</v>
      </c>
    </row>
    <row r="86" spans="1:9" ht="15.75" customHeight="1" x14ac:dyDescent="0.2">
      <c r="A86">
        <f>'Data รายชื่อ'!B86</f>
        <v>0</v>
      </c>
      <c r="B86">
        <f>'Data รายชื่อ'!C86</f>
        <v>0</v>
      </c>
      <c r="C86">
        <f>'Data รายชื่อ'!D86</f>
        <v>0</v>
      </c>
      <c r="D86" t="str">
        <f t="shared" si="2"/>
        <v>0  0</v>
      </c>
      <c r="E86" t="e">
        <f>IF(VLOOKUP(A86,'Data รายชื่อ'!$B$2:$H$300,6,FALSE)="D03","ชีววิทยา","สัตววิทยา")</f>
        <v>#N/A</v>
      </c>
      <c r="F86" t="e">
        <f>LEFT((VLOOKUP(A86,'Data รายชื่อ'!$B$2:$H$300,7,FALSE)),5)</f>
        <v>#N/A</v>
      </c>
      <c r="G86" t="e">
        <f>VLOOKUP(F86,'D35'!$A$2:$B$38,2,FALSE)</f>
        <v>#N/A</v>
      </c>
      <c r="H86">
        <f>VLOOKUP(A86,ฝึกงาน!$A:$C,2,FALSE)</f>
        <v>0</v>
      </c>
      <c r="I86">
        <f>VLOOKUP(A86,ฝึกงาน!$A:$C,3,FALSE)</f>
        <v>0</v>
      </c>
    </row>
    <row r="87" spans="1:9" ht="15.75" customHeight="1" x14ac:dyDescent="0.2">
      <c r="A87">
        <f>'Data รายชื่อ'!B87</f>
        <v>0</v>
      </c>
      <c r="B87">
        <f>'Data รายชื่อ'!C87</f>
        <v>0</v>
      </c>
      <c r="C87">
        <f>'Data รายชื่อ'!D87</f>
        <v>0</v>
      </c>
      <c r="D87" t="str">
        <f t="shared" si="2"/>
        <v>0  0</v>
      </c>
      <c r="E87" t="e">
        <f>IF(VLOOKUP(A87,'Data รายชื่อ'!$B$2:$H$300,6,FALSE)="D03","ชีววิทยา","สัตววิทยา")</f>
        <v>#N/A</v>
      </c>
      <c r="F87" t="e">
        <f>LEFT((VLOOKUP(A87,'Data รายชื่อ'!$B$2:$H$300,7,FALSE)),5)</f>
        <v>#N/A</v>
      </c>
      <c r="G87" t="e">
        <f>VLOOKUP(F87,'D35'!$A$2:$B$38,2,FALSE)</f>
        <v>#N/A</v>
      </c>
      <c r="H87">
        <f>VLOOKUP(A87,ฝึกงาน!$A:$C,2,FALSE)</f>
        <v>0</v>
      </c>
      <c r="I87">
        <f>VLOOKUP(A87,ฝึกงาน!$A:$C,3,FALSE)</f>
        <v>0</v>
      </c>
    </row>
    <row r="88" spans="1:9" ht="15.75" customHeight="1" x14ac:dyDescent="0.2">
      <c r="A88">
        <f>'Data รายชื่อ'!B88</f>
        <v>0</v>
      </c>
      <c r="B88">
        <f>'Data รายชื่อ'!C88</f>
        <v>0</v>
      </c>
      <c r="C88">
        <f>'Data รายชื่อ'!D88</f>
        <v>0</v>
      </c>
      <c r="D88" t="str">
        <f t="shared" si="2"/>
        <v>0  0</v>
      </c>
      <c r="E88" t="e">
        <f>IF(VLOOKUP(A88,'Data รายชื่อ'!$B$2:$H$300,6,FALSE)="D03","ชีววิทยา","สัตววิทยา")</f>
        <v>#N/A</v>
      </c>
      <c r="F88" t="e">
        <f>LEFT((VLOOKUP(A88,'Data รายชื่อ'!$B$2:$H$300,7,FALSE)),5)</f>
        <v>#N/A</v>
      </c>
      <c r="G88" t="e">
        <f>VLOOKUP(F88,'D35'!$A$2:$B$38,2,FALSE)</f>
        <v>#N/A</v>
      </c>
      <c r="H88">
        <f>VLOOKUP(A88,ฝึกงาน!$A:$C,2,FALSE)</f>
        <v>0</v>
      </c>
      <c r="I88">
        <f>VLOOKUP(A88,ฝึกงาน!$A:$C,3,FALSE)</f>
        <v>0</v>
      </c>
    </row>
    <row r="89" spans="1:9" ht="15.75" customHeight="1" x14ac:dyDescent="0.2">
      <c r="A89">
        <f>'Data รายชื่อ'!B89</f>
        <v>0</v>
      </c>
      <c r="B89">
        <f>'Data รายชื่อ'!C89</f>
        <v>0</v>
      </c>
      <c r="C89">
        <f>'Data รายชื่อ'!D89</f>
        <v>0</v>
      </c>
      <c r="D89" t="str">
        <f t="shared" si="2"/>
        <v>0  0</v>
      </c>
      <c r="E89" t="e">
        <f>IF(VLOOKUP(A89,'Data รายชื่อ'!$B$2:$H$300,6,FALSE)="D03","ชีววิทยา","สัตววิทยา")</f>
        <v>#N/A</v>
      </c>
      <c r="F89" t="e">
        <f>LEFT((VLOOKUP(A89,'Data รายชื่อ'!$B$2:$H$300,7,FALSE)),5)</f>
        <v>#N/A</v>
      </c>
      <c r="G89" t="e">
        <f>VLOOKUP(F89,'D35'!$A$2:$B$38,2,FALSE)</f>
        <v>#N/A</v>
      </c>
      <c r="H89">
        <f>VLOOKUP(A89,ฝึกงาน!$A:$C,2,FALSE)</f>
        <v>0</v>
      </c>
      <c r="I89">
        <f>VLOOKUP(A89,ฝึกงาน!$A:$C,3,FALSE)</f>
        <v>0</v>
      </c>
    </row>
    <row r="90" spans="1:9" ht="15.75" customHeight="1" x14ac:dyDescent="0.2">
      <c r="A90">
        <f>'Data รายชื่อ'!B90</f>
        <v>0</v>
      </c>
      <c r="B90">
        <f>'Data รายชื่อ'!C90</f>
        <v>0</v>
      </c>
      <c r="C90">
        <f>'Data รายชื่อ'!D90</f>
        <v>0</v>
      </c>
      <c r="D90" t="str">
        <f t="shared" si="2"/>
        <v>0  0</v>
      </c>
      <c r="E90" t="e">
        <f>IF(VLOOKUP(A90,'Data รายชื่อ'!$B$2:$H$300,6,FALSE)="D03","ชีววิทยา","สัตววิทยา")</f>
        <v>#N/A</v>
      </c>
      <c r="F90" t="e">
        <f>LEFT((VLOOKUP(A90,'Data รายชื่อ'!$B$2:$H$300,7,FALSE)),5)</f>
        <v>#N/A</v>
      </c>
      <c r="G90" t="e">
        <f>VLOOKUP(F90,'D35'!$A$2:$B$38,2,FALSE)</f>
        <v>#N/A</v>
      </c>
      <c r="H90">
        <f>VLOOKUP(A90,ฝึกงาน!$A:$C,2,FALSE)</f>
        <v>0</v>
      </c>
      <c r="I90">
        <f>VLOOKUP(A90,ฝึกงาน!$A:$C,3,FALSE)</f>
        <v>0</v>
      </c>
    </row>
    <row r="91" spans="1:9" ht="15.75" customHeight="1" x14ac:dyDescent="0.2">
      <c r="A91">
        <f>'Data รายชื่อ'!B91</f>
        <v>0</v>
      </c>
      <c r="B91">
        <f>'Data รายชื่อ'!C91</f>
        <v>0</v>
      </c>
      <c r="C91">
        <f>'Data รายชื่อ'!D91</f>
        <v>0</v>
      </c>
      <c r="D91" t="str">
        <f t="shared" si="2"/>
        <v>0  0</v>
      </c>
      <c r="E91" t="e">
        <f>IF(VLOOKUP(A91,'Data รายชื่อ'!$B$2:$H$300,6,FALSE)="D03","ชีววิทยา","สัตววิทยา")</f>
        <v>#N/A</v>
      </c>
      <c r="F91" t="e">
        <f>LEFT((VLOOKUP(A91,'Data รายชื่อ'!$B$2:$H$300,7,FALSE)),5)</f>
        <v>#N/A</v>
      </c>
      <c r="G91" t="e">
        <f>VLOOKUP(F91,'D35'!$A$2:$B$38,2,FALSE)</f>
        <v>#N/A</v>
      </c>
      <c r="H91">
        <f>VLOOKUP(A91,ฝึกงาน!$A:$C,2,FALSE)</f>
        <v>0</v>
      </c>
      <c r="I91">
        <f>VLOOKUP(A91,ฝึกงาน!$A:$C,3,FALSE)</f>
        <v>0</v>
      </c>
    </row>
    <row r="92" spans="1:9" ht="15.75" customHeight="1" x14ac:dyDescent="0.2">
      <c r="A92">
        <f>'Data รายชื่อ'!B92</f>
        <v>0</v>
      </c>
      <c r="B92">
        <f>'Data รายชื่อ'!C92</f>
        <v>0</v>
      </c>
      <c r="C92">
        <f>'Data รายชื่อ'!D92</f>
        <v>0</v>
      </c>
      <c r="D92" t="str">
        <f t="shared" si="2"/>
        <v>0  0</v>
      </c>
      <c r="E92" t="e">
        <f>IF(VLOOKUP(A92,'Data รายชื่อ'!$B$2:$H$300,6,FALSE)="D03","ชีววิทยา","สัตววิทยา")</f>
        <v>#N/A</v>
      </c>
      <c r="F92" t="e">
        <f>LEFT((VLOOKUP(A92,'Data รายชื่อ'!$B$2:$H$300,7,FALSE)),5)</f>
        <v>#N/A</v>
      </c>
      <c r="G92" t="e">
        <f>VLOOKUP(F92,'D35'!$A$2:$B$38,2,FALSE)</f>
        <v>#N/A</v>
      </c>
      <c r="H92">
        <f>VLOOKUP(A92,ฝึกงาน!$A:$C,2,FALSE)</f>
        <v>0</v>
      </c>
      <c r="I92">
        <f>VLOOKUP(A92,ฝึกงาน!$A:$C,3,FALSE)</f>
        <v>0</v>
      </c>
    </row>
    <row r="93" spans="1:9" ht="15.75" customHeight="1" x14ac:dyDescent="0.2">
      <c r="A93">
        <f>'Data รายชื่อ'!B93</f>
        <v>0</v>
      </c>
      <c r="B93">
        <f>'Data รายชื่อ'!C93</f>
        <v>0</v>
      </c>
      <c r="C93">
        <f>'Data รายชื่อ'!D93</f>
        <v>0</v>
      </c>
      <c r="D93" t="str">
        <f t="shared" si="2"/>
        <v>0  0</v>
      </c>
      <c r="E93" t="e">
        <f>IF(VLOOKUP(A93,'Data รายชื่อ'!$B$2:$H$300,6,FALSE)="D03","ชีววิทยา","สัตววิทยา")</f>
        <v>#N/A</v>
      </c>
      <c r="F93" t="e">
        <f>LEFT((VLOOKUP(A93,'Data รายชื่อ'!$B$2:$H$300,7,FALSE)),5)</f>
        <v>#N/A</v>
      </c>
      <c r="G93" t="e">
        <f>VLOOKUP(F93,'D35'!$A$2:$B$38,2,FALSE)</f>
        <v>#N/A</v>
      </c>
      <c r="H93">
        <f>VLOOKUP(A93,ฝึกงาน!$A:$C,2,FALSE)</f>
        <v>0</v>
      </c>
      <c r="I93">
        <f>VLOOKUP(A93,ฝึกงาน!$A:$C,3,FALSE)</f>
        <v>0</v>
      </c>
    </row>
    <row r="94" spans="1:9" ht="15.75" customHeight="1" x14ac:dyDescent="0.2">
      <c r="A94">
        <f>'Data รายชื่อ'!B94</f>
        <v>0</v>
      </c>
      <c r="B94">
        <f>'Data รายชื่อ'!C94</f>
        <v>0</v>
      </c>
      <c r="C94">
        <f>'Data รายชื่อ'!D94</f>
        <v>0</v>
      </c>
      <c r="D94" t="str">
        <f t="shared" si="2"/>
        <v>0  0</v>
      </c>
      <c r="E94" t="e">
        <f>IF(VLOOKUP(A94,'Data รายชื่อ'!$B$2:$H$300,6,FALSE)="D03","ชีววิทยา","สัตววิทยา")</f>
        <v>#N/A</v>
      </c>
      <c r="F94" t="e">
        <f>LEFT((VLOOKUP(A94,'Data รายชื่อ'!$B$2:$H$300,7,FALSE)),5)</f>
        <v>#N/A</v>
      </c>
      <c r="G94" t="e">
        <f>VLOOKUP(F94,'D35'!$A$2:$B$38,2,FALSE)</f>
        <v>#N/A</v>
      </c>
      <c r="H94">
        <f>VLOOKUP(A94,ฝึกงาน!$A:$C,2,FALSE)</f>
        <v>0</v>
      </c>
      <c r="I94">
        <f>VLOOKUP(A94,ฝึกงาน!$A:$C,3,FALSE)</f>
        <v>0</v>
      </c>
    </row>
    <row r="95" spans="1:9" ht="15.75" customHeight="1" x14ac:dyDescent="0.2">
      <c r="A95">
        <f>'Data รายชื่อ'!B95</f>
        <v>0</v>
      </c>
      <c r="B95">
        <f>'Data รายชื่อ'!C95</f>
        <v>0</v>
      </c>
      <c r="C95">
        <f>'Data รายชื่อ'!D95</f>
        <v>0</v>
      </c>
      <c r="D95" t="str">
        <f t="shared" si="2"/>
        <v>0  0</v>
      </c>
      <c r="E95" t="e">
        <f>IF(VLOOKUP(A95,'Data รายชื่อ'!$B$2:$H$300,6,FALSE)="D03","ชีววิทยา","สัตววิทยา")</f>
        <v>#N/A</v>
      </c>
      <c r="F95" t="e">
        <f>LEFT((VLOOKUP(A95,'Data รายชื่อ'!$B$2:$H$300,7,FALSE)),5)</f>
        <v>#N/A</v>
      </c>
      <c r="G95" t="e">
        <f>VLOOKUP(F95,'D35'!$A$2:$B$38,2,FALSE)</f>
        <v>#N/A</v>
      </c>
      <c r="H95">
        <f>VLOOKUP(A95,ฝึกงาน!$A:$C,2,FALSE)</f>
        <v>0</v>
      </c>
      <c r="I95">
        <f>VLOOKUP(A95,ฝึกงาน!$A:$C,3,FALSE)</f>
        <v>0</v>
      </c>
    </row>
    <row r="96" spans="1:9" ht="15.75" customHeight="1" x14ac:dyDescent="0.2">
      <c r="A96">
        <f>'Data รายชื่อ'!B96</f>
        <v>0</v>
      </c>
      <c r="B96">
        <f>'Data รายชื่อ'!C96</f>
        <v>0</v>
      </c>
      <c r="C96">
        <f>'Data รายชื่อ'!D96</f>
        <v>0</v>
      </c>
      <c r="D96" t="str">
        <f t="shared" si="2"/>
        <v>0  0</v>
      </c>
      <c r="E96" t="e">
        <f>IF(VLOOKUP(A96,'Data รายชื่อ'!$B$2:$H$300,6,FALSE)="D03","ชีววิทยา","สัตววิทยา")</f>
        <v>#N/A</v>
      </c>
      <c r="F96" t="e">
        <f>LEFT((VLOOKUP(A96,'Data รายชื่อ'!$B$2:$H$300,7,FALSE)),5)</f>
        <v>#N/A</v>
      </c>
      <c r="G96" t="e">
        <f>VLOOKUP(F96,'D35'!$A$2:$B$38,2,FALSE)</f>
        <v>#N/A</v>
      </c>
      <c r="H96">
        <f>VLOOKUP(A96,ฝึกงาน!$A:$C,2,FALSE)</f>
        <v>0</v>
      </c>
      <c r="I96">
        <f>VLOOKUP(A96,ฝึกงาน!$A:$C,3,FALSE)</f>
        <v>0</v>
      </c>
    </row>
    <row r="97" spans="1:9" ht="15.75" customHeight="1" x14ac:dyDescent="0.2">
      <c r="A97">
        <f>'Data รายชื่อ'!B97</f>
        <v>0</v>
      </c>
      <c r="B97">
        <f>'Data รายชื่อ'!C97</f>
        <v>0</v>
      </c>
      <c r="C97">
        <f>'Data รายชื่อ'!D97</f>
        <v>0</v>
      </c>
      <c r="D97" t="str">
        <f t="shared" si="2"/>
        <v>0  0</v>
      </c>
      <c r="E97" t="e">
        <f>IF(VLOOKUP(A97,'Data รายชื่อ'!$B$2:$H$300,6,FALSE)="D03","ชีววิทยา","สัตววิทยา")</f>
        <v>#N/A</v>
      </c>
      <c r="F97" t="e">
        <f>LEFT((VLOOKUP(A97,'Data รายชื่อ'!$B$2:$H$300,7,FALSE)),5)</f>
        <v>#N/A</v>
      </c>
      <c r="G97" t="e">
        <f>VLOOKUP(F97,'D35'!$A$2:$B$38,2,FALSE)</f>
        <v>#N/A</v>
      </c>
      <c r="H97">
        <f>VLOOKUP(A97,ฝึกงาน!$A:$C,2,FALSE)</f>
        <v>0</v>
      </c>
      <c r="I97">
        <f>VLOOKUP(A97,ฝึกงาน!$A:$C,3,FALSE)</f>
        <v>0</v>
      </c>
    </row>
    <row r="98" spans="1:9" ht="15.75" customHeight="1" x14ac:dyDescent="0.2">
      <c r="A98">
        <f>'Data รายชื่อ'!B98</f>
        <v>0</v>
      </c>
      <c r="B98">
        <f>'Data รายชื่อ'!C98</f>
        <v>0</v>
      </c>
      <c r="C98">
        <f>'Data รายชื่อ'!D98</f>
        <v>0</v>
      </c>
      <c r="D98" t="str">
        <f t="shared" si="2"/>
        <v>0  0</v>
      </c>
      <c r="E98" t="e">
        <f>IF(VLOOKUP(A98,'Data รายชื่อ'!$B$2:$H$300,6,FALSE)="D03","ชีววิทยา","สัตววิทยา")</f>
        <v>#N/A</v>
      </c>
      <c r="F98" t="e">
        <f>LEFT((VLOOKUP(A98,'Data รายชื่อ'!$B$2:$H$300,7,FALSE)),5)</f>
        <v>#N/A</v>
      </c>
      <c r="G98" t="e">
        <f>VLOOKUP(F98,'D35'!$A$2:$B$38,2,FALSE)</f>
        <v>#N/A</v>
      </c>
      <c r="H98">
        <f>VLOOKUP(A98,ฝึกงาน!$A:$C,2,FALSE)</f>
        <v>0</v>
      </c>
      <c r="I98">
        <f>VLOOKUP(A98,ฝึกงาน!$A:$C,3,FALSE)</f>
        <v>0</v>
      </c>
    </row>
    <row r="99" spans="1:9" ht="15.75" customHeight="1" x14ac:dyDescent="0.2">
      <c r="A99">
        <f>'Data รายชื่อ'!B99</f>
        <v>0</v>
      </c>
      <c r="B99">
        <f>'Data รายชื่อ'!C99</f>
        <v>0</v>
      </c>
      <c r="C99">
        <f>'Data รายชื่อ'!D99</f>
        <v>0</v>
      </c>
      <c r="D99" t="str">
        <f t="shared" si="2"/>
        <v>0  0</v>
      </c>
      <c r="E99" t="e">
        <f>IF(VLOOKUP(A99,'Data รายชื่อ'!$B$2:$H$300,6,FALSE)="D03","ชีววิทยา","สัตววิทยา")</f>
        <v>#N/A</v>
      </c>
      <c r="F99" t="e">
        <f>LEFT((VLOOKUP(A99,'Data รายชื่อ'!$B$2:$H$300,7,FALSE)),5)</f>
        <v>#N/A</v>
      </c>
      <c r="G99" t="e">
        <f>VLOOKUP(F99,'D35'!$A$2:$B$38,2,FALSE)</f>
        <v>#N/A</v>
      </c>
      <c r="H99">
        <f>VLOOKUP(A99,ฝึกงาน!$A:$C,2,FALSE)</f>
        <v>0</v>
      </c>
      <c r="I99">
        <f>VLOOKUP(A99,ฝึกงาน!$A:$C,3,FALSE)</f>
        <v>0</v>
      </c>
    </row>
    <row r="100" spans="1:9" ht="15.75" customHeight="1" x14ac:dyDescent="0.2">
      <c r="A100">
        <f>'Data รายชื่อ'!B100</f>
        <v>0</v>
      </c>
      <c r="B100">
        <f>'Data รายชื่อ'!C100</f>
        <v>0</v>
      </c>
      <c r="C100">
        <f>'Data รายชื่อ'!D100</f>
        <v>0</v>
      </c>
      <c r="D100" t="str">
        <f t="shared" si="2"/>
        <v>0  0</v>
      </c>
      <c r="E100" t="e">
        <f>IF(VLOOKUP(A100,'Data รายชื่อ'!$B$2:$H$300,6,FALSE)="D03","ชีววิทยา","สัตววิทยา")</f>
        <v>#N/A</v>
      </c>
      <c r="F100" t="e">
        <f>LEFT((VLOOKUP(A100,'Data รายชื่อ'!$B$2:$H$300,7,FALSE)),5)</f>
        <v>#N/A</v>
      </c>
      <c r="G100" t="e">
        <f>VLOOKUP(F100,'D35'!$A$2:$B$38,2,FALSE)</f>
        <v>#N/A</v>
      </c>
      <c r="H100">
        <f>VLOOKUP(A100,ฝึกงาน!$A:$C,2,FALSE)</f>
        <v>0</v>
      </c>
      <c r="I100">
        <f>VLOOKUP(A100,ฝึกงาน!$A:$C,3,FALSE)</f>
        <v>0</v>
      </c>
    </row>
    <row r="101" spans="1:9" ht="15.75" customHeight="1" x14ac:dyDescent="0.2">
      <c r="A101">
        <f>'Data รายชื่อ'!B101</f>
        <v>0</v>
      </c>
      <c r="B101">
        <f>'Data รายชื่อ'!C101</f>
        <v>0</v>
      </c>
      <c r="C101">
        <f>'Data รายชื่อ'!D101</f>
        <v>0</v>
      </c>
      <c r="D101" t="str">
        <f t="shared" si="2"/>
        <v>0  0</v>
      </c>
      <c r="E101" t="e">
        <f>IF(VLOOKUP(A101,'Data รายชื่อ'!$B$2:$H$300,6,FALSE)="D03","ชีววิทยา","สัตววิทยา")</f>
        <v>#N/A</v>
      </c>
      <c r="F101" t="e">
        <f>LEFT((VLOOKUP(A101,'Data รายชื่อ'!$B$2:$H$300,7,FALSE)),5)</f>
        <v>#N/A</v>
      </c>
      <c r="G101" t="e">
        <f>VLOOKUP(F101,'D35'!$A$2:$B$38,2,FALSE)</f>
        <v>#N/A</v>
      </c>
      <c r="H101">
        <f>VLOOKUP(A101,ฝึกงาน!$A:$C,2,FALSE)</f>
        <v>0</v>
      </c>
      <c r="I101">
        <f>VLOOKUP(A101,ฝึกงาน!$A:$C,3,FALSE)</f>
        <v>0</v>
      </c>
    </row>
    <row r="102" spans="1:9" ht="15.75" customHeight="1" x14ac:dyDescent="0.2">
      <c r="A102">
        <f>'Data รายชื่อ'!B102</f>
        <v>0</v>
      </c>
      <c r="B102">
        <f>'Data รายชื่อ'!C102</f>
        <v>0</v>
      </c>
      <c r="C102">
        <f>'Data รายชื่อ'!D102</f>
        <v>0</v>
      </c>
      <c r="D102" t="str">
        <f t="shared" si="2"/>
        <v>0  0</v>
      </c>
      <c r="E102" t="e">
        <f>IF(VLOOKUP(A102,'Data รายชื่อ'!$B$2:$H$300,6,FALSE)="D03","ชีววิทยา","สัตววิทยา")</f>
        <v>#N/A</v>
      </c>
      <c r="F102" t="e">
        <f>LEFT((VLOOKUP(A102,'Data รายชื่อ'!$B$2:$H$300,7,FALSE)),5)</f>
        <v>#N/A</v>
      </c>
      <c r="G102" t="e">
        <f>VLOOKUP(F102,'D35'!$A$2:$B$38,2,FALSE)</f>
        <v>#N/A</v>
      </c>
      <c r="H102">
        <f>VLOOKUP(A102,ฝึกงาน!$A:$C,2,FALSE)</f>
        <v>0</v>
      </c>
      <c r="I102">
        <f>VLOOKUP(A102,ฝึกงาน!$A:$C,3,FALSE)</f>
        <v>0</v>
      </c>
    </row>
    <row r="103" spans="1:9" ht="15.75" customHeight="1" x14ac:dyDescent="0.2">
      <c r="A103">
        <f>'Data รายชื่อ'!B103</f>
        <v>0</v>
      </c>
      <c r="B103">
        <f>'Data รายชื่อ'!C103</f>
        <v>0</v>
      </c>
      <c r="C103">
        <f>'Data รายชื่อ'!D103</f>
        <v>0</v>
      </c>
      <c r="D103" t="str">
        <f t="shared" si="2"/>
        <v>0  0</v>
      </c>
      <c r="E103" t="e">
        <f>IF(VLOOKUP(A103,'Data รายชื่อ'!$B$2:$H$300,6,FALSE)="D03","ชีววิทยา","สัตววิทยา")</f>
        <v>#N/A</v>
      </c>
      <c r="F103" t="e">
        <f>LEFT((VLOOKUP(A103,'Data รายชื่อ'!$B$2:$H$300,7,FALSE)),5)</f>
        <v>#N/A</v>
      </c>
      <c r="G103" t="e">
        <f>VLOOKUP(F103,'D35'!$A$2:$B$38,2,FALSE)</f>
        <v>#N/A</v>
      </c>
      <c r="H103">
        <f>VLOOKUP(A103,ฝึกงาน!$A:$C,2,FALSE)</f>
        <v>0</v>
      </c>
      <c r="I103">
        <f>VLOOKUP(A103,ฝึกงาน!$A:$C,3,FALSE)</f>
        <v>0</v>
      </c>
    </row>
    <row r="104" spans="1:9" ht="15.75" customHeight="1" x14ac:dyDescent="0.2">
      <c r="A104">
        <f>'Data รายชื่อ'!B104</f>
        <v>0</v>
      </c>
      <c r="B104">
        <f>'Data รายชื่อ'!C104</f>
        <v>0</v>
      </c>
      <c r="C104">
        <f>'Data รายชื่อ'!D104</f>
        <v>0</v>
      </c>
      <c r="D104" t="str">
        <f t="shared" si="2"/>
        <v>0  0</v>
      </c>
      <c r="E104" t="e">
        <f>IF(VLOOKUP(A104,'Data รายชื่อ'!$B$2:$H$300,6,FALSE)="D03","ชีววิทยา","สัตววิทยา")</f>
        <v>#N/A</v>
      </c>
      <c r="F104" t="e">
        <f>LEFT((VLOOKUP(A104,'Data รายชื่อ'!$B$2:$H$300,7,FALSE)),5)</f>
        <v>#N/A</v>
      </c>
      <c r="G104" t="e">
        <f>VLOOKUP(F104,'D35'!$A$2:$B$38,2,FALSE)</f>
        <v>#N/A</v>
      </c>
      <c r="H104">
        <f>VLOOKUP(A104,ฝึกงาน!$A:$C,2,FALSE)</f>
        <v>0</v>
      </c>
      <c r="I104">
        <f>VLOOKUP(A104,ฝึกงาน!$A:$C,3,FALSE)</f>
        <v>0</v>
      </c>
    </row>
    <row r="105" spans="1:9" ht="15.75" customHeight="1" x14ac:dyDescent="0.2">
      <c r="A105">
        <f>'Data รายชื่อ'!B105</f>
        <v>0</v>
      </c>
      <c r="B105">
        <f>'Data รายชื่อ'!C105</f>
        <v>0</v>
      </c>
      <c r="C105">
        <f>'Data รายชื่อ'!D105</f>
        <v>0</v>
      </c>
      <c r="D105" t="str">
        <f t="shared" si="2"/>
        <v>0  0</v>
      </c>
      <c r="E105" t="e">
        <f>IF(VLOOKUP(A105,'Data รายชื่อ'!$B$2:$H$300,6,FALSE)="D03","ชีววิทยา","สัตววิทยา")</f>
        <v>#N/A</v>
      </c>
      <c r="F105" t="e">
        <f>LEFT((VLOOKUP(A105,'Data รายชื่อ'!$B$2:$H$300,7,FALSE)),5)</f>
        <v>#N/A</v>
      </c>
      <c r="G105" t="e">
        <f>VLOOKUP(F105,'D35'!$A$2:$B$38,2,FALSE)</f>
        <v>#N/A</v>
      </c>
      <c r="H105">
        <f>VLOOKUP(A105,ฝึกงาน!$A:$C,2,FALSE)</f>
        <v>0</v>
      </c>
      <c r="I105">
        <f>VLOOKUP(A105,ฝึกงาน!$A:$C,3,FALSE)</f>
        <v>0</v>
      </c>
    </row>
    <row r="106" spans="1:9" ht="15.75" customHeight="1" x14ac:dyDescent="0.2">
      <c r="A106">
        <f>'Data รายชื่อ'!B106</f>
        <v>0</v>
      </c>
      <c r="B106">
        <f>'Data รายชื่อ'!C106</f>
        <v>0</v>
      </c>
      <c r="C106">
        <f>'Data รายชื่อ'!D106</f>
        <v>0</v>
      </c>
      <c r="D106" t="str">
        <f t="shared" si="2"/>
        <v>0  0</v>
      </c>
      <c r="E106" t="e">
        <f>IF(VLOOKUP(A106,'Data รายชื่อ'!$B$2:$H$300,6,FALSE)="D03","ชีววิทยา","สัตววิทยา")</f>
        <v>#N/A</v>
      </c>
      <c r="F106" t="e">
        <f>LEFT((VLOOKUP(A106,'Data รายชื่อ'!$B$2:$H$300,7,FALSE)),5)</f>
        <v>#N/A</v>
      </c>
      <c r="G106" t="e">
        <f>VLOOKUP(F106,'D35'!$A$2:$B$38,2,FALSE)</f>
        <v>#N/A</v>
      </c>
      <c r="H106">
        <f>VLOOKUP(A106,ฝึกงาน!$A:$C,2,FALSE)</f>
        <v>0</v>
      </c>
      <c r="I106">
        <f>VLOOKUP(A106,ฝึกงาน!$A:$C,3,FALSE)</f>
        <v>0</v>
      </c>
    </row>
    <row r="107" spans="1:9" ht="15.75" customHeight="1" x14ac:dyDescent="0.2">
      <c r="A107">
        <f>'Data รายชื่อ'!B107</f>
        <v>0</v>
      </c>
      <c r="B107">
        <f>'Data รายชื่อ'!C107</f>
        <v>0</v>
      </c>
      <c r="C107">
        <f>'Data รายชื่อ'!D107</f>
        <v>0</v>
      </c>
      <c r="D107" t="str">
        <f t="shared" si="2"/>
        <v>0  0</v>
      </c>
      <c r="E107" t="e">
        <f>IF(VLOOKUP(A107,'Data รายชื่อ'!$B$2:$H$300,6,FALSE)="D03","ชีววิทยา","สัตววิทยา")</f>
        <v>#N/A</v>
      </c>
      <c r="F107" t="e">
        <f>LEFT((VLOOKUP(A107,'Data รายชื่อ'!$B$2:$H$300,7,FALSE)),5)</f>
        <v>#N/A</v>
      </c>
      <c r="G107" t="e">
        <f>VLOOKUP(F107,'D35'!$A$2:$B$38,2,FALSE)</f>
        <v>#N/A</v>
      </c>
      <c r="H107">
        <f>VLOOKUP(A107,ฝึกงาน!$A:$C,2,FALSE)</f>
        <v>0</v>
      </c>
      <c r="I107">
        <f>VLOOKUP(A107,ฝึกงาน!$A:$C,3,FALSE)</f>
        <v>0</v>
      </c>
    </row>
    <row r="108" spans="1:9" ht="15.75" customHeight="1" x14ac:dyDescent="0.2">
      <c r="A108">
        <f>'Data รายชื่อ'!B108</f>
        <v>0</v>
      </c>
      <c r="B108">
        <f>'Data รายชื่อ'!C108</f>
        <v>0</v>
      </c>
      <c r="C108">
        <f>'Data รายชื่อ'!D108</f>
        <v>0</v>
      </c>
      <c r="D108" t="str">
        <f t="shared" si="2"/>
        <v>0  0</v>
      </c>
      <c r="E108" t="e">
        <f>IF(VLOOKUP(A108,'Data รายชื่อ'!$B$2:$H$300,6,FALSE)="D03","ชีววิทยา","สัตววิทยา")</f>
        <v>#N/A</v>
      </c>
      <c r="F108" t="e">
        <f>LEFT((VLOOKUP(A108,'Data รายชื่อ'!$B$2:$H$300,7,FALSE)),5)</f>
        <v>#N/A</v>
      </c>
      <c r="G108" t="e">
        <f>VLOOKUP(F108,'D35'!$A$2:$B$38,2,FALSE)</f>
        <v>#N/A</v>
      </c>
      <c r="H108">
        <f>VLOOKUP(A108,ฝึกงาน!$A:$C,2,FALSE)</f>
        <v>0</v>
      </c>
      <c r="I108">
        <f>VLOOKUP(A108,ฝึกงาน!$A:$C,3,FALSE)</f>
        <v>0</v>
      </c>
    </row>
    <row r="109" spans="1:9" ht="15.75" customHeight="1" x14ac:dyDescent="0.2">
      <c r="A109">
        <f>'Data รายชื่อ'!B109</f>
        <v>0</v>
      </c>
      <c r="B109">
        <f>'Data รายชื่อ'!C109</f>
        <v>0</v>
      </c>
      <c r="C109">
        <f>'Data รายชื่อ'!D109</f>
        <v>0</v>
      </c>
      <c r="D109" t="str">
        <f t="shared" si="2"/>
        <v>0  0</v>
      </c>
      <c r="E109" t="e">
        <f>IF(VLOOKUP(A109,'Data รายชื่อ'!$B$2:$H$300,6,FALSE)="D03","ชีววิทยา","สัตววิทยา")</f>
        <v>#N/A</v>
      </c>
      <c r="F109" t="e">
        <f>LEFT((VLOOKUP(A109,'Data รายชื่อ'!$B$2:$H$300,7,FALSE)),5)</f>
        <v>#N/A</v>
      </c>
      <c r="G109" t="e">
        <f>VLOOKUP(F109,'D35'!$A$2:$B$38,2,FALSE)</f>
        <v>#N/A</v>
      </c>
      <c r="H109">
        <f>VLOOKUP(A109,ฝึกงาน!$A:$C,2,FALSE)</f>
        <v>0</v>
      </c>
      <c r="I109">
        <f>VLOOKUP(A109,ฝึกงาน!$A:$C,3,FALSE)</f>
        <v>0</v>
      </c>
    </row>
    <row r="110" spans="1:9" ht="15.75" customHeight="1" x14ac:dyDescent="0.2">
      <c r="A110">
        <f>'Data รายชื่อ'!B110</f>
        <v>0</v>
      </c>
      <c r="B110">
        <f>'Data รายชื่อ'!C110</f>
        <v>0</v>
      </c>
      <c r="C110">
        <f>'Data รายชื่อ'!D110</f>
        <v>0</v>
      </c>
      <c r="D110" t="str">
        <f t="shared" si="2"/>
        <v>0  0</v>
      </c>
      <c r="E110" t="e">
        <f>IF(VLOOKUP(A110,'Data รายชื่อ'!$B$2:$H$300,6,FALSE)="D03","ชีววิทยา","สัตววิทยา")</f>
        <v>#N/A</v>
      </c>
      <c r="F110" t="e">
        <f>LEFT((VLOOKUP(A110,'Data รายชื่อ'!$B$2:$H$300,7,FALSE)),5)</f>
        <v>#N/A</v>
      </c>
      <c r="G110" t="e">
        <f>VLOOKUP(F110,'D35'!$A$2:$B$38,2,FALSE)</f>
        <v>#N/A</v>
      </c>
      <c r="H110">
        <f>VLOOKUP(A110,ฝึกงาน!$A:$C,2,FALSE)</f>
        <v>0</v>
      </c>
      <c r="I110">
        <f>VLOOKUP(A110,ฝึกงาน!$A:$C,3,FALSE)</f>
        <v>0</v>
      </c>
    </row>
    <row r="111" spans="1:9" ht="15.75" customHeight="1" x14ac:dyDescent="0.2">
      <c r="A111">
        <f>'Data รายชื่อ'!B111</f>
        <v>0</v>
      </c>
      <c r="B111">
        <f>'Data รายชื่อ'!C111</f>
        <v>0</v>
      </c>
      <c r="C111">
        <f>'Data รายชื่อ'!D111</f>
        <v>0</v>
      </c>
      <c r="D111" t="str">
        <f t="shared" si="2"/>
        <v>0  0</v>
      </c>
      <c r="E111" t="e">
        <f>IF(VLOOKUP(A111,'Data รายชื่อ'!$B$2:$H$300,6,FALSE)="D03","ชีววิทยา","สัตววิทยา")</f>
        <v>#N/A</v>
      </c>
      <c r="F111" t="e">
        <f>LEFT((VLOOKUP(A111,'Data รายชื่อ'!$B$2:$H$300,7,FALSE)),5)</f>
        <v>#N/A</v>
      </c>
      <c r="G111" t="e">
        <f>VLOOKUP(F111,'D35'!$A$2:$B$38,2,FALSE)</f>
        <v>#N/A</v>
      </c>
      <c r="H111">
        <f>VLOOKUP(A111,ฝึกงาน!$A:$C,2,FALSE)</f>
        <v>0</v>
      </c>
      <c r="I111">
        <f>VLOOKUP(A111,ฝึกงาน!$A:$C,3,FALSE)</f>
        <v>0</v>
      </c>
    </row>
    <row r="112" spans="1:9" ht="15.75" customHeight="1" x14ac:dyDescent="0.2">
      <c r="A112">
        <f>'Data รายชื่อ'!B112</f>
        <v>0</v>
      </c>
      <c r="B112">
        <f>'Data รายชื่อ'!C112</f>
        <v>0</v>
      </c>
      <c r="C112">
        <f>'Data รายชื่อ'!D112</f>
        <v>0</v>
      </c>
      <c r="D112" t="str">
        <f t="shared" si="2"/>
        <v>0  0</v>
      </c>
      <c r="E112" t="e">
        <f>IF(VLOOKUP(A112,'Data รายชื่อ'!$B$2:$H$300,6,FALSE)="D03","ชีววิทยา","สัตววิทยา")</f>
        <v>#N/A</v>
      </c>
      <c r="F112" t="e">
        <f>LEFT((VLOOKUP(A112,'Data รายชื่อ'!$B$2:$H$300,7,FALSE)),5)</f>
        <v>#N/A</v>
      </c>
      <c r="G112" t="e">
        <f>VLOOKUP(F112,'D35'!$A$2:$B$38,2,FALSE)</f>
        <v>#N/A</v>
      </c>
      <c r="H112">
        <f>VLOOKUP(A112,ฝึกงาน!$A:$C,2,FALSE)</f>
        <v>0</v>
      </c>
      <c r="I112">
        <f>VLOOKUP(A112,ฝึกงาน!$A:$C,3,FALSE)</f>
        <v>0</v>
      </c>
    </row>
    <row r="113" spans="1:9" ht="15.75" customHeight="1" x14ac:dyDescent="0.2">
      <c r="A113">
        <f>'Data รายชื่อ'!B113</f>
        <v>0</v>
      </c>
      <c r="B113">
        <f>'Data รายชื่อ'!C113</f>
        <v>0</v>
      </c>
      <c r="C113">
        <f>'Data รายชื่อ'!D113</f>
        <v>0</v>
      </c>
      <c r="D113" t="str">
        <f t="shared" si="2"/>
        <v>0  0</v>
      </c>
      <c r="E113" t="e">
        <f>IF(VLOOKUP(A113,'Data รายชื่อ'!$B$2:$H$300,6,FALSE)="D03","ชีววิทยา","สัตววิทยา")</f>
        <v>#N/A</v>
      </c>
      <c r="F113" t="e">
        <f>LEFT((VLOOKUP(A113,'Data รายชื่อ'!$B$2:$H$300,7,FALSE)),5)</f>
        <v>#N/A</v>
      </c>
      <c r="G113" t="e">
        <f>VLOOKUP(F113,'D35'!$A$2:$B$38,2,FALSE)</f>
        <v>#N/A</v>
      </c>
      <c r="H113">
        <f>VLOOKUP(A113,ฝึกงาน!$A:$C,2,FALSE)</f>
        <v>0</v>
      </c>
      <c r="I113">
        <f>VLOOKUP(A113,ฝึกงาน!$A:$C,3,FALSE)</f>
        <v>0</v>
      </c>
    </row>
    <row r="114" spans="1:9" ht="15.75" customHeight="1" x14ac:dyDescent="0.2">
      <c r="A114">
        <f>'Data รายชื่อ'!B114</f>
        <v>0</v>
      </c>
      <c r="B114">
        <f>'Data รายชื่อ'!C114</f>
        <v>0</v>
      </c>
      <c r="C114">
        <f>'Data รายชื่อ'!D114</f>
        <v>0</v>
      </c>
      <c r="D114" t="str">
        <f t="shared" si="2"/>
        <v>0  0</v>
      </c>
      <c r="E114" t="e">
        <f>IF(VLOOKUP(A114,'Data รายชื่อ'!$B$2:$H$300,6,FALSE)="D03","ชีววิทยา","สัตววิทยา")</f>
        <v>#N/A</v>
      </c>
      <c r="F114" t="e">
        <f>LEFT((VLOOKUP(A114,'Data รายชื่อ'!$B$2:$H$300,7,FALSE)),5)</f>
        <v>#N/A</v>
      </c>
      <c r="G114" t="e">
        <f>VLOOKUP(F114,'D35'!$A$2:$B$38,2,FALSE)</f>
        <v>#N/A</v>
      </c>
      <c r="H114">
        <f>VLOOKUP(A114,ฝึกงาน!$A:$C,2,FALSE)</f>
        <v>0</v>
      </c>
      <c r="I114">
        <f>VLOOKUP(A114,ฝึกงาน!$A:$C,3,FALSE)</f>
        <v>0</v>
      </c>
    </row>
    <row r="115" spans="1:9" ht="15.75" customHeight="1" x14ac:dyDescent="0.2">
      <c r="A115">
        <f>'Data รายชื่อ'!B115</f>
        <v>0</v>
      </c>
      <c r="B115">
        <f>'Data รายชื่อ'!C115</f>
        <v>0</v>
      </c>
      <c r="C115">
        <f>'Data รายชื่อ'!D115</f>
        <v>0</v>
      </c>
      <c r="D115" t="str">
        <f t="shared" si="2"/>
        <v>0  0</v>
      </c>
      <c r="E115" t="e">
        <f>IF(VLOOKUP(A115,'Data รายชื่อ'!$B$2:$H$300,6,FALSE)="D03","ชีววิทยา","สัตววิทยา")</f>
        <v>#N/A</v>
      </c>
      <c r="F115" t="e">
        <f>LEFT((VLOOKUP(A115,'Data รายชื่อ'!$B$2:$H$300,7,FALSE)),5)</f>
        <v>#N/A</v>
      </c>
      <c r="G115" t="e">
        <f>VLOOKUP(F115,'D35'!$A$2:$B$38,2,FALSE)</f>
        <v>#N/A</v>
      </c>
      <c r="H115">
        <f>VLOOKUP(A115,ฝึกงาน!$A:$C,2,FALSE)</f>
        <v>0</v>
      </c>
      <c r="I115">
        <f>VLOOKUP(A115,ฝึกงาน!$A:$C,3,FALSE)</f>
        <v>0</v>
      </c>
    </row>
    <row r="116" spans="1:9" ht="15.75" customHeight="1" x14ac:dyDescent="0.2">
      <c r="A116">
        <f>'Data รายชื่อ'!B116</f>
        <v>0</v>
      </c>
      <c r="B116">
        <f>'Data รายชื่อ'!C116</f>
        <v>0</v>
      </c>
      <c r="C116">
        <f>'Data รายชื่อ'!D116</f>
        <v>0</v>
      </c>
      <c r="D116" t="str">
        <f t="shared" si="2"/>
        <v>0  0</v>
      </c>
      <c r="E116" t="e">
        <f>IF(VLOOKUP(A116,'Data รายชื่อ'!$B$2:$H$300,6,FALSE)="D03","ชีววิทยา","สัตววิทยา")</f>
        <v>#N/A</v>
      </c>
      <c r="F116" t="e">
        <f>LEFT((VLOOKUP(A116,'Data รายชื่อ'!$B$2:$H$300,7,FALSE)),5)</f>
        <v>#N/A</v>
      </c>
      <c r="G116" t="e">
        <f>VLOOKUP(F116,'D35'!$A$2:$B$38,2,FALSE)</f>
        <v>#N/A</v>
      </c>
      <c r="H116">
        <f>VLOOKUP(A116,ฝึกงาน!$A:$C,2,FALSE)</f>
        <v>0</v>
      </c>
      <c r="I116">
        <f>VLOOKUP(A116,ฝึกงาน!$A:$C,3,FALSE)</f>
        <v>0</v>
      </c>
    </row>
    <row r="117" spans="1:9" ht="15.75" customHeight="1" x14ac:dyDescent="0.2">
      <c r="A117">
        <f>'Data รายชื่อ'!B117</f>
        <v>0</v>
      </c>
      <c r="B117">
        <f>'Data รายชื่อ'!C117</f>
        <v>0</v>
      </c>
      <c r="C117">
        <f>'Data รายชื่อ'!D117</f>
        <v>0</v>
      </c>
      <c r="D117" t="str">
        <f t="shared" si="2"/>
        <v>0  0</v>
      </c>
      <c r="E117" t="e">
        <f>IF(VLOOKUP(A117,'Data รายชื่อ'!$B$2:$H$300,6,FALSE)="D03","ชีววิทยา","สัตววิทยา")</f>
        <v>#N/A</v>
      </c>
      <c r="F117" t="e">
        <f>LEFT((VLOOKUP(A117,'Data รายชื่อ'!$B$2:$H$300,7,FALSE)),5)</f>
        <v>#N/A</v>
      </c>
      <c r="G117" t="e">
        <f>VLOOKUP(F117,'D35'!$A$2:$B$38,2,FALSE)</f>
        <v>#N/A</v>
      </c>
      <c r="H117">
        <f>VLOOKUP(A117,ฝึกงาน!$A:$C,2,FALSE)</f>
        <v>0</v>
      </c>
      <c r="I117">
        <f>VLOOKUP(A117,ฝึกงาน!$A:$C,3,FALSE)</f>
        <v>0</v>
      </c>
    </row>
    <row r="118" spans="1:9" ht="15.75" customHeight="1" x14ac:dyDescent="0.2">
      <c r="A118">
        <f>'Data รายชื่อ'!B118</f>
        <v>0</v>
      </c>
      <c r="B118">
        <f>'Data รายชื่อ'!C118</f>
        <v>0</v>
      </c>
      <c r="C118">
        <f>'Data รายชื่อ'!D118</f>
        <v>0</v>
      </c>
      <c r="D118" t="str">
        <f t="shared" si="2"/>
        <v>0  0</v>
      </c>
      <c r="E118" t="e">
        <f>IF(VLOOKUP(A118,'Data รายชื่อ'!$B$2:$H$300,6,FALSE)="D03","ชีววิทยา","สัตววิทยา")</f>
        <v>#N/A</v>
      </c>
      <c r="F118" t="e">
        <f>LEFT((VLOOKUP(A118,'Data รายชื่อ'!$B$2:$H$300,7,FALSE)),5)</f>
        <v>#N/A</v>
      </c>
      <c r="G118" t="e">
        <f>VLOOKUP(F118,'D35'!$A$2:$B$38,2,FALSE)</f>
        <v>#N/A</v>
      </c>
      <c r="H118">
        <f>VLOOKUP(A118,ฝึกงาน!$A:$C,2,FALSE)</f>
        <v>0</v>
      </c>
      <c r="I118">
        <f>VLOOKUP(A118,ฝึกงาน!$A:$C,3,FALSE)</f>
        <v>0</v>
      </c>
    </row>
    <row r="119" spans="1:9" ht="15.75" customHeight="1" x14ac:dyDescent="0.2">
      <c r="A119">
        <f>'Data รายชื่อ'!B119</f>
        <v>0</v>
      </c>
      <c r="B119">
        <f>'Data รายชื่อ'!C119</f>
        <v>0</v>
      </c>
      <c r="C119">
        <f>'Data รายชื่อ'!D119</f>
        <v>0</v>
      </c>
      <c r="D119" t="str">
        <f t="shared" si="2"/>
        <v>0  0</v>
      </c>
      <c r="E119" t="e">
        <f>IF(VLOOKUP(A119,'Data รายชื่อ'!$B$2:$H$300,6,FALSE)="D03","ชีววิทยา","สัตววิทยา")</f>
        <v>#N/A</v>
      </c>
      <c r="F119" t="e">
        <f>LEFT((VLOOKUP(A119,'Data รายชื่อ'!$B$2:$H$300,7,FALSE)),5)</f>
        <v>#N/A</v>
      </c>
      <c r="G119" t="e">
        <f>VLOOKUP(F119,'D35'!$A$2:$B$38,2,FALSE)</f>
        <v>#N/A</v>
      </c>
      <c r="H119">
        <f>VLOOKUP(A119,ฝึกงาน!$A:$C,2,FALSE)</f>
        <v>0</v>
      </c>
      <c r="I119">
        <f>VLOOKUP(A119,ฝึกงาน!$A:$C,3,FALSE)</f>
        <v>0</v>
      </c>
    </row>
    <row r="120" spans="1:9" ht="15.75" customHeight="1" x14ac:dyDescent="0.2">
      <c r="A120">
        <f>'Data รายชื่อ'!B120</f>
        <v>0</v>
      </c>
      <c r="B120">
        <f>'Data รายชื่อ'!C120</f>
        <v>0</v>
      </c>
      <c r="C120">
        <f>'Data รายชื่อ'!D120</f>
        <v>0</v>
      </c>
      <c r="D120" t="str">
        <f t="shared" si="2"/>
        <v>0  0</v>
      </c>
      <c r="E120" t="e">
        <f>IF(VLOOKUP(A120,'Data รายชื่อ'!$B$2:$H$300,6,FALSE)="D03","ชีววิทยา","สัตววิทยา")</f>
        <v>#N/A</v>
      </c>
      <c r="F120" t="e">
        <f>LEFT((VLOOKUP(A120,'Data รายชื่อ'!$B$2:$H$300,7,FALSE)),5)</f>
        <v>#N/A</v>
      </c>
      <c r="G120" t="e">
        <f>VLOOKUP(F120,'D35'!$A$2:$B$38,2,FALSE)</f>
        <v>#N/A</v>
      </c>
      <c r="H120">
        <f>VLOOKUP(A120,ฝึกงาน!$A:$C,2,FALSE)</f>
        <v>0</v>
      </c>
      <c r="I120">
        <f>VLOOKUP(A120,ฝึกงาน!$A:$C,3,FALSE)</f>
        <v>0</v>
      </c>
    </row>
    <row r="121" spans="1:9" ht="15.75" customHeight="1" x14ac:dyDescent="0.2">
      <c r="A121">
        <f>'Data รายชื่อ'!B121</f>
        <v>0</v>
      </c>
      <c r="B121">
        <f>'Data รายชื่อ'!C121</f>
        <v>0</v>
      </c>
      <c r="C121">
        <f>'Data รายชื่อ'!D121</f>
        <v>0</v>
      </c>
      <c r="D121" t="str">
        <f t="shared" si="2"/>
        <v>0  0</v>
      </c>
      <c r="E121" t="e">
        <f>IF(VLOOKUP(A121,'Data รายชื่อ'!$B$2:$H$300,6,FALSE)="D03","ชีววิทยา","สัตววิทยา")</f>
        <v>#N/A</v>
      </c>
      <c r="F121" t="e">
        <f>LEFT((VLOOKUP(A121,'Data รายชื่อ'!$B$2:$H$300,7,FALSE)),5)</f>
        <v>#N/A</v>
      </c>
      <c r="G121" t="e">
        <f>VLOOKUP(F121,'D35'!$A$2:$B$38,2,FALSE)</f>
        <v>#N/A</v>
      </c>
      <c r="H121">
        <f>VLOOKUP(A121,ฝึกงาน!$A:$C,2,FALSE)</f>
        <v>0</v>
      </c>
      <c r="I121">
        <f>VLOOKUP(A121,ฝึกงาน!$A:$C,3,FALSE)</f>
        <v>0</v>
      </c>
    </row>
    <row r="122" spans="1:9" ht="15.75" customHeight="1" x14ac:dyDescent="0.2">
      <c r="A122">
        <f>'Data รายชื่อ'!B122</f>
        <v>0</v>
      </c>
      <c r="B122">
        <f>'Data รายชื่อ'!C122</f>
        <v>0</v>
      </c>
      <c r="C122">
        <f>'Data รายชื่อ'!D122</f>
        <v>0</v>
      </c>
      <c r="D122" t="str">
        <f t="shared" si="2"/>
        <v>0  0</v>
      </c>
      <c r="E122" t="e">
        <f>IF(VLOOKUP(A122,'Data รายชื่อ'!$B$2:$H$300,6,FALSE)="D03","ชีววิทยา","สัตววิทยา")</f>
        <v>#N/A</v>
      </c>
      <c r="F122" t="e">
        <f>LEFT((VLOOKUP(A122,'Data รายชื่อ'!$B$2:$H$300,7,FALSE)),5)</f>
        <v>#N/A</v>
      </c>
      <c r="G122" t="e">
        <f>VLOOKUP(F122,'D35'!$A$2:$B$38,2,FALSE)</f>
        <v>#N/A</v>
      </c>
      <c r="H122">
        <f>VLOOKUP(A122,ฝึกงาน!$A:$C,2,FALSE)</f>
        <v>0</v>
      </c>
      <c r="I122">
        <f>VLOOKUP(A122,ฝึกงาน!$A:$C,3,FALSE)</f>
        <v>0</v>
      </c>
    </row>
    <row r="123" spans="1:9" ht="15.75" customHeight="1" x14ac:dyDescent="0.2">
      <c r="A123">
        <f>'Data รายชื่อ'!B123</f>
        <v>0</v>
      </c>
      <c r="B123">
        <f>'Data รายชื่อ'!C123</f>
        <v>0</v>
      </c>
      <c r="C123">
        <f>'Data รายชื่อ'!D123</f>
        <v>0</v>
      </c>
      <c r="D123" t="str">
        <f t="shared" si="2"/>
        <v>0  0</v>
      </c>
      <c r="E123" t="e">
        <f>IF(VLOOKUP(A123,'Data รายชื่อ'!$B$2:$H$300,6,FALSE)="D03","ชีววิทยา","สัตววิทยา")</f>
        <v>#N/A</v>
      </c>
      <c r="F123" t="e">
        <f>LEFT((VLOOKUP(A123,'Data รายชื่อ'!$B$2:$H$300,7,FALSE)),5)</f>
        <v>#N/A</v>
      </c>
      <c r="G123" t="e">
        <f>VLOOKUP(F123,'D35'!$A$2:$B$38,2,FALSE)</f>
        <v>#N/A</v>
      </c>
      <c r="H123">
        <f>VLOOKUP(A123,ฝึกงาน!$A:$C,2,FALSE)</f>
        <v>0</v>
      </c>
      <c r="I123">
        <f>VLOOKUP(A123,ฝึกงาน!$A:$C,3,FALSE)</f>
        <v>0</v>
      </c>
    </row>
    <row r="124" spans="1:9" ht="15.75" customHeight="1" x14ac:dyDescent="0.2">
      <c r="A124">
        <f>'Data รายชื่อ'!B124</f>
        <v>0</v>
      </c>
      <c r="B124">
        <f>'Data รายชื่อ'!C124</f>
        <v>0</v>
      </c>
      <c r="C124">
        <f>'Data รายชื่อ'!D124</f>
        <v>0</v>
      </c>
      <c r="D124" t="str">
        <f t="shared" si="2"/>
        <v>0  0</v>
      </c>
      <c r="E124" t="e">
        <f>IF(VLOOKUP(A124,'Data รายชื่อ'!$B$2:$H$300,6,FALSE)="D03","ชีววิทยา","สัตววิทยา")</f>
        <v>#N/A</v>
      </c>
      <c r="F124" t="e">
        <f>LEFT((VLOOKUP(A124,'Data รายชื่อ'!$B$2:$H$300,7,FALSE)),5)</f>
        <v>#N/A</v>
      </c>
      <c r="G124" t="e">
        <f>VLOOKUP(F124,'D35'!$A$2:$B$38,2,FALSE)</f>
        <v>#N/A</v>
      </c>
      <c r="H124">
        <f>VLOOKUP(A124,ฝึกงาน!$A:$C,2,FALSE)</f>
        <v>0</v>
      </c>
      <c r="I124">
        <f>VLOOKUP(A124,ฝึกงาน!$A:$C,3,FALSE)</f>
        <v>0</v>
      </c>
    </row>
    <row r="125" spans="1:9" ht="15.75" customHeight="1" x14ac:dyDescent="0.2">
      <c r="A125">
        <f>'Data รายชื่อ'!B125</f>
        <v>0</v>
      </c>
      <c r="B125">
        <f>'Data รายชื่อ'!C125</f>
        <v>0</v>
      </c>
      <c r="C125">
        <f>'Data รายชื่อ'!D125</f>
        <v>0</v>
      </c>
      <c r="D125" t="str">
        <f t="shared" si="2"/>
        <v>0  0</v>
      </c>
      <c r="E125" t="e">
        <f>IF(VLOOKUP(A125,'Data รายชื่อ'!$B$2:$H$300,6,FALSE)="D03","ชีววิทยา","สัตววิทยา")</f>
        <v>#N/A</v>
      </c>
      <c r="F125" t="e">
        <f>LEFT((VLOOKUP(A125,'Data รายชื่อ'!$B$2:$H$300,7,FALSE)),5)</f>
        <v>#N/A</v>
      </c>
      <c r="G125" t="e">
        <f>VLOOKUP(F125,'D35'!$A$2:$B$38,2,FALSE)</f>
        <v>#N/A</v>
      </c>
      <c r="H125">
        <f>VLOOKUP(A125,ฝึกงาน!$A:$C,2,FALSE)</f>
        <v>0</v>
      </c>
      <c r="I125">
        <f>VLOOKUP(A125,ฝึกงาน!$A:$C,3,FALSE)</f>
        <v>0</v>
      </c>
    </row>
    <row r="126" spans="1:9" ht="15.75" customHeight="1" x14ac:dyDescent="0.2">
      <c r="A126">
        <f>'Data รายชื่อ'!B126</f>
        <v>0</v>
      </c>
      <c r="B126">
        <f>'Data รายชื่อ'!C126</f>
        <v>0</v>
      </c>
      <c r="C126">
        <f>'Data รายชื่อ'!D126</f>
        <v>0</v>
      </c>
      <c r="D126" t="str">
        <f t="shared" si="2"/>
        <v>0  0</v>
      </c>
      <c r="E126" t="e">
        <f>IF(VLOOKUP(A126,'Data รายชื่อ'!$B$2:$H$300,6,FALSE)="D03","ชีววิทยา","สัตววิทยา")</f>
        <v>#N/A</v>
      </c>
      <c r="F126" t="e">
        <f>LEFT((VLOOKUP(A126,'Data รายชื่อ'!$B$2:$H$300,7,FALSE)),5)</f>
        <v>#N/A</v>
      </c>
      <c r="G126" t="e">
        <f>VLOOKUP(F126,'D35'!$A$2:$B$38,2,FALSE)</f>
        <v>#N/A</v>
      </c>
      <c r="H126">
        <f>VLOOKUP(A126,ฝึกงาน!$A:$C,2,FALSE)</f>
        <v>0</v>
      </c>
      <c r="I126">
        <f>VLOOKUP(A126,ฝึกงาน!$A:$C,3,FALSE)</f>
        <v>0</v>
      </c>
    </row>
    <row r="127" spans="1:9" ht="15.75" customHeight="1" x14ac:dyDescent="0.2">
      <c r="A127">
        <f>'Data รายชื่อ'!B127</f>
        <v>0</v>
      </c>
      <c r="B127">
        <f>'Data รายชื่อ'!C127</f>
        <v>0</v>
      </c>
      <c r="C127">
        <f>'Data รายชื่อ'!D127</f>
        <v>0</v>
      </c>
      <c r="D127" t="str">
        <f t="shared" si="2"/>
        <v>0  0</v>
      </c>
      <c r="E127" t="e">
        <f>IF(VLOOKUP(A127,'Data รายชื่อ'!$B$2:$H$300,6,FALSE)="D03","ชีววิทยา","สัตววิทยา")</f>
        <v>#N/A</v>
      </c>
      <c r="F127" t="e">
        <f>LEFT((VLOOKUP(A127,'Data รายชื่อ'!$B$2:$H$300,7,FALSE)),5)</f>
        <v>#N/A</v>
      </c>
      <c r="G127" t="e">
        <f>VLOOKUP(F127,'D35'!$A$2:$B$38,2,FALSE)</f>
        <v>#N/A</v>
      </c>
      <c r="H127">
        <f>VLOOKUP(A127,ฝึกงาน!$A:$C,2,FALSE)</f>
        <v>0</v>
      </c>
      <c r="I127">
        <f>VLOOKUP(A127,ฝึกงาน!$A:$C,3,FALSE)</f>
        <v>0</v>
      </c>
    </row>
    <row r="128" spans="1:9" ht="15.75" customHeight="1" x14ac:dyDescent="0.2">
      <c r="A128">
        <f>'Data รายชื่อ'!B128</f>
        <v>0</v>
      </c>
      <c r="B128">
        <f>'Data รายชื่อ'!C128</f>
        <v>0</v>
      </c>
      <c r="C128">
        <f>'Data รายชื่อ'!D128</f>
        <v>0</v>
      </c>
      <c r="D128" t="str">
        <f t="shared" si="2"/>
        <v>0  0</v>
      </c>
      <c r="E128" t="e">
        <f>IF(VLOOKUP(A128,'Data รายชื่อ'!$B$2:$H$300,6,FALSE)="D03","ชีววิทยา","สัตววิทยา")</f>
        <v>#N/A</v>
      </c>
      <c r="F128" t="e">
        <f>LEFT((VLOOKUP(A128,'Data รายชื่อ'!$B$2:$H$300,7,FALSE)),5)</f>
        <v>#N/A</v>
      </c>
      <c r="G128" t="e">
        <f>VLOOKUP(F128,'D35'!$A$2:$B$38,2,FALSE)</f>
        <v>#N/A</v>
      </c>
      <c r="H128">
        <f>VLOOKUP(A128,ฝึกงาน!$A:$C,2,FALSE)</f>
        <v>0</v>
      </c>
      <c r="I128">
        <f>VLOOKUP(A128,ฝึกงาน!$A:$C,3,FALSE)</f>
        <v>0</v>
      </c>
    </row>
    <row r="129" spans="1:9" ht="15.75" customHeight="1" x14ac:dyDescent="0.2">
      <c r="A129">
        <f>'Data รายชื่อ'!B129</f>
        <v>0</v>
      </c>
      <c r="B129">
        <f>'Data รายชื่อ'!C129</f>
        <v>0</v>
      </c>
      <c r="C129">
        <f>'Data รายชื่อ'!D129</f>
        <v>0</v>
      </c>
      <c r="D129" t="str">
        <f t="shared" si="2"/>
        <v>0  0</v>
      </c>
      <c r="E129" t="e">
        <f>IF(VLOOKUP(A129,'Data รายชื่อ'!$B$2:$H$300,6,FALSE)="D03","ชีววิทยา","สัตววิทยา")</f>
        <v>#N/A</v>
      </c>
      <c r="F129" t="e">
        <f>LEFT((VLOOKUP(A129,'Data รายชื่อ'!$B$2:$H$300,7,FALSE)),5)</f>
        <v>#N/A</v>
      </c>
      <c r="G129" t="e">
        <f>VLOOKUP(F129,'D35'!$A$2:$B$38,2,FALSE)</f>
        <v>#N/A</v>
      </c>
      <c r="H129">
        <f>VLOOKUP(A129,ฝึกงาน!$A:$C,2,FALSE)</f>
        <v>0</v>
      </c>
      <c r="I129">
        <f>VLOOKUP(A129,ฝึกงาน!$A:$C,3,FALSE)</f>
        <v>0</v>
      </c>
    </row>
    <row r="130" spans="1:9" ht="15.75" customHeight="1" x14ac:dyDescent="0.2">
      <c r="A130">
        <f>'Data รายชื่อ'!B130</f>
        <v>0</v>
      </c>
      <c r="B130">
        <f>'Data รายชื่อ'!C130</f>
        <v>0</v>
      </c>
      <c r="C130">
        <f>'Data รายชื่อ'!D130</f>
        <v>0</v>
      </c>
      <c r="D130" t="str">
        <f t="shared" si="2"/>
        <v>0  0</v>
      </c>
      <c r="E130" t="e">
        <f>IF(VLOOKUP(A130,'Data รายชื่อ'!$B$2:$H$300,6,FALSE)="D03","ชีววิทยา","สัตววิทยา")</f>
        <v>#N/A</v>
      </c>
      <c r="F130" t="e">
        <f>LEFT((VLOOKUP(A130,'Data รายชื่อ'!$B$2:$H$300,7,FALSE)),5)</f>
        <v>#N/A</v>
      </c>
      <c r="G130" t="e">
        <f>VLOOKUP(F130,'D35'!$A$2:$B$38,2,FALSE)</f>
        <v>#N/A</v>
      </c>
      <c r="H130">
        <f>VLOOKUP(A130,ฝึกงาน!$A:$C,2,FALSE)</f>
        <v>0</v>
      </c>
      <c r="I130">
        <f>VLOOKUP(A130,ฝึกงาน!$A:$C,3,FALSE)</f>
        <v>0</v>
      </c>
    </row>
    <row r="131" spans="1:9" ht="15.75" customHeight="1" x14ac:dyDescent="0.2">
      <c r="A131">
        <f>'Data รายชื่อ'!B131</f>
        <v>0</v>
      </c>
      <c r="B131">
        <f>'Data รายชื่อ'!C131</f>
        <v>0</v>
      </c>
      <c r="C131">
        <f>'Data รายชื่อ'!D131</f>
        <v>0</v>
      </c>
      <c r="D131" t="str">
        <f t="shared" si="2"/>
        <v>0  0</v>
      </c>
      <c r="E131" t="e">
        <f>IF(VLOOKUP(A131,'Data รายชื่อ'!$B$2:$H$300,6,FALSE)="D03","ชีววิทยา","สัตววิทยา")</f>
        <v>#N/A</v>
      </c>
      <c r="F131" t="e">
        <f>LEFT((VLOOKUP(A131,'Data รายชื่อ'!$B$2:$H$300,7,FALSE)),5)</f>
        <v>#N/A</v>
      </c>
      <c r="G131" t="e">
        <f>VLOOKUP(F131,'D35'!$A$2:$B$38,2,FALSE)</f>
        <v>#N/A</v>
      </c>
      <c r="H131">
        <f>VLOOKUP(A131,ฝึกงาน!$A:$C,2,FALSE)</f>
        <v>0</v>
      </c>
      <c r="I131">
        <f>VLOOKUP(A131,ฝึกงาน!$A:$C,3,FALSE)</f>
        <v>0</v>
      </c>
    </row>
    <row r="132" spans="1:9" ht="15.75" customHeight="1" x14ac:dyDescent="0.2">
      <c r="A132">
        <f>'Data รายชื่อ'!B132</f>
        <v>0</v>
      </c>
      <c r="B132">
        <f>'Data รายชื่อ'!C132</f>
        <v>0</v>
      </c>
      <c r="C132">
        <f>'Data รายชื่อ'!D132</f>
        <v>0</v>
      </c>
      <c r="D132" t="str">
        <f t="shared" si="2"/>
        <v>0  0</v>
      </c>
      <c r="E132" t="e">
        <f>IF(VLOOKUP(A132,'Data รายชื่อ'!$B$2:$H$300,6,FALSE)="D03","ชีววิทยา","สัตววิทยา")</f>
        <v>#N/A</v>
      </c>
      <c r="F132" t="e">
        <f>LEFT((VLOOKUP(A132,'Data รายชื่อ'!$B$2:$H$300,7,FALSE)),5)</f>
        <v>#N/A</v>
      </c>
      <c r="G132" t="e">
        <f>VLOOKUP(F132,'D35'!$A$2:$B$38,2,FALSE)</f>
        <v>#N/A</v>
      </c>
      <c r="H132">
        <f>VLOOKUP(A132,ฝึกงาน!$A:$C,2,FALSE)</f>
        <v>0</v>
      </c>
      <c r="I132">
        <f>VLOOKUP(A132,ฝึกงาน!$A:$C,3,FALSE)</f>
        <v>0</v>
      </c>
    </row>
    <row r="133" spans="1:9" ht="15.75" customHeight="1" x14ac:dyDescent="0.2">
      <c r="A133">
        <f>'Data รายชื่อ'!B133</f>
        <v>0</v>
      </c>
      <c r="B133">
        <f>'Data รายชื่อ'!C133</f>
        <v>0</v>
      </c>
      <c r="C133">
        <f>'Data รายชื่อ'!D133</f>
        <v>0</v>
      </c>
      <c r="D133" t="str">
        <f t="shared" si="2"/>
        <v>0  0</v>
      </c>
      <c r="E133" t="e">
        <f>IF(VLOOKUP(A133,'Data รายชื่อ'!$B$2:$H$300,6,FALSE)="D03","ชีววิทยา","สัตววิทยา")</f>
        <v>#N/A</v>
      </c>
      <c r="F133" t="e">
        <f>LEFT((VLOOKUP(A133,'Data รายชื่อ'!$B$2:$H$300,7,FALSE)),5)</f>
        <v>#N/A</v>
      </c>
      <c r="G133" t="e">
        <f>VLOOKUP(F133,'D35'!$A$2:$B$38,2,FALSE)</f>
        <v>#N/A</v>
      </c>
      <c r="H133">
        <f>VLOOKUP(A133,ฝึกงาน!$A:$C,2,FALSE)</f>
        <v>0</v>
      </c>
      <c r="I133">
        <f>VLOOKUP(A133,ฝึกงาน!$A:$C,3,FALSE)</f>
        <v>0</v>
      </c>
    </row>
    <row r="134" spans="1:9" ht="15.75" customHeight="1" x14ac:dyDescent="0.2">
      <c r="A134">
        <f>'Data รายชื่อ'!B134</f>
        <v>0</v>
      </c>
      <c r="B134">
        <f>'Data รายชื่อ'!C134</f>
        <v>0</v>
      </c>
      <c r="C134">
        <f>'Data รายชื่อ'!D134</f>
        <v>0</v>
      </c>
      <c r="D134" t="str">
        <f t="shared" si="2"/>
        <v>0  0</v>
      </c>
      <c r="E134" t="e">
        <f>IF(VLOOKUP(A134,'Data รายชื่อ'!$B$2:$H$300,6,FALSE)="D03","ชีววิทยา","สัตววิทยา")</f>
        <v>#N/A</v>
      </c>
      <c r="F134" t="e">
        <f>LEFT((VLOOKUP(A134,'Data รายชื่อ'!$B$2:$H$300,7,FALSE)),5)</f>
        <v>#N/A</v>
      </c>
      <c r="G134" t="e">
        <f>VLOOKUP(F134,'D35'!$A$2:$B$38,2,FALSE)</f>
        <v>#N/A</v>
      </c>
      <c r="H134">
        <f>VLOOKUP(A134,ฝึกงาน!$A:$C,2,FALSE)</f>
        <v>0</v>
      </c>
      <c r="I134">
        <f>VLOOKUP(A134,ฝึกงาน!$A:$C,3,FALSE)</f>
        <v>0</v>
      </c>
    </row>
    <row r="135" spans="1:9" ht="15.75" customHeight="1" x14ac:dyDescent="0.2">
      <c r="A135">
        <f>'Data รายชื่อ'!B135</f>
        <v>0</v>
      </c>
      <c r="B135">
        <f>'Data รายชื่อ'!C135</f>
        <v>0</v>
      </c>
      <c r="C135">
        <f>'Data รายชื่อ'!D135</f>
        <v>0</v>
      </c>
      <c r="D135" t="str">
        <f t="shared" si="2"/>
        <v>0  0</v>
      </c>
      <c r="E135" t="e">
        <f>IF(VLOOKUP(A135,'Data รายชื่อ'!$B$2:$H$300,6,FALSE)="D03","ชีววิทยา","สัตววิทยา")</f>
        <v>#N/A</v>
      </c>
      <c r="F135" t="e">
        <f>LEFT((VLOOKUP(A135,'Data รายชื่อ'!$B$2:$H$300,7,FALSE)),5)</f>
        <v>#N/A</v>
      </c>
      <c r="G135" t="e">
        <f>VLOOKUP(F135,'D35'!$A$2:$B$38,2,FALSE)</f>
        <v>#N/A</v>
      </c>
      <c r="H135">
        <f>VLOOKUP(A135,ฝึกงาน!$A:$C,2,FALSE)</f>
        <v>0</v>
      </c>
      <c r="I135">
        <f>VLOOKUP(A135,ฝึกงาน!$A:$C,3,FALSE)</f>
        <v>0</v>
      </c>
    </row>
    <row r="136" spans="1:9" ht="15.75" customHeight="1" x14ac:dyDescent="0.2">
      <c r="A136">
        <f>'Data รายชื่อ'!B136</f>
        <v>0</v>
      </c>
      <c r="B136">
        <f>'Data รายชื่อ'!C136</f>
        <v>0</v>
      </c>
      <c r="C136">
        <f>'Data รายชื่อ'!D136</f>
        <v>0</v>
      </c>
      <c r="D136" t="str">
        <f t="shared" si="2"/>
        <v>0  0</v>
      </c>
      <c r="E136" t="e">
        <f>IF(VLOOKUP(A136,'Data รายชื่อ'!$B$2:$H$300,6,FALSE)="D03","ชีววิทยา","สัตววิทยา")</f>
        <v>#N/A</v>
      </c>
      <c r="F136" t="e">
        <f>LEFT((VLOOKUP(A136,'Data รายชื่อ'!$B$2:$H$300,7,FALSE)),5)</f>
        <v>#N/A</v>
      </c>
      <c r="G136" t="e">
        <f>VLOOKUP(F136,'D35'!$A$2:$B$38,2,FALSE)</f>
        <v>#N/A</v>
      </c>
      <c r="H136">
        <f>VLOOKUP(A136,ฝึกงาน!$A:$C,2,FALSE)</f>
        <v>0</v>
      </c>
      <c r="I136">
        <f>VLOOKUP(A136,ฝึกงาน!$A:$C,3,FALSE)</f>
        <v>0</v>
      </c>
    </row>
    <row r="137" spans="1:9" ht="15.75" customHeight="1" x14ac:dyDescent="0.2">
      <c r="A137">
        <f>'Data รายชื่อ'!B137</f>
        <v>0</v>
      </c>
      <c r="B137">
        <f>'Data รายชื่อ'!C137</f>
        <v>0</v>
      </c>
      <c r="C137">
        <f>'Data รายชื่อ'!D137</f>
        <v>0</v>
      </c>
      <c r="D137" t="str">
        <f t="shared" ref="D137:D200" si="3">B137 &amp;"  "&amp;C137</f>
        <v>0  0</v>
      </c>
      <c r="E137" t="e">
        <f>IF(VLOOKUP(A137,'Data รายชื่อ'!$B$2:$H$300,6,FALSE)="D03","ชีววิทยา","สัตววิทยา")</f>
        <v>#N/A</v>
      </c>
      <c r="F137" t="e">
        <f>LEFT((VLOOKUP(A137,'Data รายชื่อ'!$B$2:$H$300,7,FALSE)),5)</f>
        <v>#N/A</v>
      </c>
      <c r="G137" t="e">
        <f>VLOOKUP(F137,'D35'!$A$2:$B$38,2,FALSE)</f>
        <v>#N/A</v>
      </c>
      <c r="H137">
        <f>VLOOKUP(A137,ฝึกงาน!$A:$C,2,FALSE)</f>
        <v>0</v>
      </c>
      <c r="I137">
        <f>VLOOKUP(A137,ฝึกงาน!$A:$C,3,FALSE)</f>
        <v>0</v>
      </c>
    </row>
    <row r="138" spans="1:9" ht="15.75" customHeight="1" x14ac:dyDescent="0.2">
      <c r="A138">
        <f>'Data รายชื่อ'!B138</f>
        <v>0</v>
      </c>
      <c r="B138">
        <f>'Data รายชื่อ'!C138</f>
        <v>0</v>
      </c>
      <c r="C138">
        <f>'Data รายชื่อ'!D138</f>
        <v>0</v>
      </c>
      <c r="D138" t="str">
        <f t="shared" si="3"/>
        <v>0  0</v>
      </c>
      <c r="E138" t="e">
        <f>IF(VLOOKUP(A138,'Data รายชื่อ'!$B$2:$H$300,6,FALSE)="D03","ชีววิทยา","สัตววิทยา")</f>
        <v>#N/A</v>
      </c>
      <c r="F138" t="e">
        <f>LEFT((VLOOKUP(A138,'Data รายชื่อ'!$B$2:$H$300,7,FALSE)),5)</f>
        <v>#N/A</v>
      </c>
      <c r="G138" t="e">
        <f>VLOOKUP(F138,'D35'!$A$2:$B$38,2,FALSE)</f>
        <v>#N/A</v>
      </c>
      <c r="H138">
        <f>VLOOKUP(A138,ฝึกงาน!$A:$C,2,FALSE)</f>
        <v>0</v>
      </c>
      <c r="I138">
        <f>VLOOKUP(A138,ฝึกงาน!$A:$C,3,FALSE)</f>
        <v>0</v>
      </c>
    </row>
    <row r="139" spans="1:9" ht="15.75" customHeight="1" x14ac:dyDescent="0.2">
      <c r="A139">
        <f>'Data รายชื่อ'!B139</f>
        <v>0</v>
      </c>
      <c r="B139">
        <f>'Data รายชื่อ'!C139</f>
        <v>0</v>
      </c>
      <c r="C139">
        <f>'Data รายชื่อ'!D139</f>
        <v>0</v>
      </c>
      <c r="D139" t="str">
        <f t="shared" si="3"/>
        <v>0  0</v>
      </c>
      <c r="E139" t="e">
        <f>IF(VLOOKUP(A139,'Data รายชื่อ'!$B$2:$H$300,6,FALSE)="D03","ชีววิทยา","สัตววิทยา")</f>
        <v>#N/A</v>
      </c>
      <c r="F139" t="e">
        <f>LEFT((VLOOKUP(A139,'Data รายชื่อ'!$B$2:$H$300,7,FALSE)),5)</f>
        <v>#N/A</v>
      </c>
      <c r="G139" t="e">
        <f>VLOOKUP(F139,'D35'!$A$2:$B$38,2,FALSE)</f>
        <v>#N/A</v>
      </c>
      <c r="H139">
        <f>VLOOKUP(A139,ฝึกงาน!$A:$C,2,FALSE)</f>
        <v>0</v>
      </c>
      <c r="I139">
        <f>VLOOKUP(A139,ฝึกงาน!$A:$C,3,FALSE)</f>
        <v>0</v>
      </c>
    </row>
    <row r="140" spans="1:9" ht="15.75" customHeight="1" x14ac:dyDescent="0.2">
      <c r="A140">
        <f>'Data รายชื่อ'!B140</f>
        <v>0</v>
      </c>
      <c r="B140">
        <f>'Data รายชื่อ'!C140</f>
        <v>0</v>
      </c>
      <c r="C140">
        <f>'Data รายชื่อ'!D140</f>
        <v>0</v>
      </c>
      <c r="D140" t="str">
        <f t="shared" si="3"/>
        <v>0  0</v>
      </c>
      <c r="E140" t="e">
        <f>IF(VLOOKUP(A140,'Data รายชื่อ'!$B$2:$H$300,6,FALSE)="D03","ชีววิทยา","สัตววิทยา")</f>
        <v>#N/A</v>
      </c>
      <c r="F140" t="e">
        <f>LEFT((VLOOKUP(A140,'Data รายชื่อ'!$B$2:$H$300,7,FALSE)),5)</f>
        <v>#N/A</v>
      </c>
      <c r="G140" t="e">
        <f>VLOOKUP(F140,'D35'!$A$2:$B$38,2,FALSE)</f>
        <v>#N/A</v>
      </c>
      <c r="H140">
        <f>VLOOKUP(A140,ฝึกงาน!$A:$C,2,FALSE)</f>
        <v>0</v>
      </c>
      <c r="I140">
        <f>VLOOKUP(A140,ฝึกงาน!$A:$C,3,FALSE)</f>
        <v>0</v>
      </c>
    </row>
    <row r="141" spans="1:9" ht="15.75" customHeight="1" x14ac:dyDescent="0.2">
      <c r="A141">
        <f>'Data รายชื่อ'!B141</f>
        <v>0</v>
      </c>
      <c r="B141">
        <f>'Data รายชื่อ'!C141</f>
        <v>0</v>
      </c>
      <c r="C141">
        <f>'Data รายชื่อ'!D141</f>
        <v>0</v>
      </c>
      <c r="D141" t="str">
        <f t="shared" si="3"/>
        <v>0  0</v>
      </c>
      <c r="E141" t="e">
        <f>IF(VLOOKUP(A141,'Data รายชื่อ'!$B$2:$H$300,6,FALSE)="D03","ชีววิทยา","สัตววิทยา")</f>
        <v>#N/A</v>
      </c>
      <c r="F141" t="e">
        <f>LEFT((VLOOKUP(A141,'Data รายชื่อ'!$B$2:$H$300,7,FALSE)),5)</f>
        <v>#N/A</v>
      </c>
      <c r="G141" t="e">
        <f>VLOOKUP(F141,'D35'!$A$2:$B$38,2,FALSE)</f>
        <v>#N/A</v>
      </c>
      <c r="H141">
        <f>VLOOKUP(A141,ฝึกงาน!$A:$C,2,FALSE)</f>
        <v>0</v>
      </c>
      <c r="I141">
        <f>VLOOKUP(A141,ฝึกงาน!$A:$C,3,FALSE)</f>
        <v>0</v>
      </c>
    </row>
    <row r="142" spans="1:9" ht="15.75" customHeight="1" x14ac:dyDescent="0.2">
      <c r="A142">
        <f>'Data รายชื่อ'!B142</f>
        <v>0</v>
      </c>
      <c r="B142">
        <f>'Data รายชื่อ'!C142</f>
        <v>0</v>
      </c>
      <c r="C142">
        <f>'Data รายชื่อ'!D142</f>
        <v>0</v>
      </c>
      <c r="D142" t="str">
        <f t="shared" si="3"/>
        <v>0  0</v>
      </c>
      <c r="E142" t="e">
        <f>IF(VLOOKUP(A142,'Data รายชื่อ'!$B$2:$H$300,6,FALSE)="D03","ชีววิทยา","สัตววิทยา")</f>
        <v>#N/A</v>
      </c>
      <c r="F142" t="e">
        <f>LEFT((VLOOKUP(A142,'Data รายชื่อ'!$B$2:$H$300,7,FALSE)),5)</f>
        <v>#N/A</v>
      </c>
      <c r="G142" t="e">
        <f>VLOOKUP(F142,'D35'!$A$2:$B$38,2,FALSE)</f>
        <v>#N/A</v>
      </c>
      <c r="H142">
        <f>VLOOKUP(A142,ฝึกงาน!$A:$C,2,FALSE)</f>
        <v>0</v>
      </c>
      <c r="I142">
        <f>VLOOKUP(A142,ฝึกงาน!$A:$C,3,FALSE)</f>
        <v>0</v>
      </c>
    </row>
    <row r="143" spans="1:9" ht="15.75" customHeight="1" x14ac:dyDescent="0.2">
      <c r="A143">
        <f>'Data รายชื่อ'!B143</f>
        <v>0</v>
      </c>
      <c r="B143">
        <f>'Data รายชื่อ'!C143</f>
        <v>0</v>
      </c>
      <c r="C143">
        <f>'Data รายชื่อ'!D143</f>
        <v>0</v>
      </c>
      <c r="D143" t="str">
        <f t="shared" si="3"/>
        <v>0  0</v>
      </c>
      <c r="E143" t="e">
        <f>IF(VLOOKUP(A143,'Data รายชื่อ'!$B$2:$H$300,6,FALSE)="D03","ชีววิทยา","สัตววิทยา")</f>
        <v>#N/A</v>
      </c>
      <c r="F143" t="e">
        <f>LEFT((VLOOKUP(A143,'Data รายชื่อ'!$B$2:$H$300,7,FALSE)),5)</f>
        <v>#N/A</v>
      </c>
      <c r="G143" t="e">
        <f>VLOOKUP(F143,'D35'!$A$2:$B$38,2,FALSE)</f>
        <v>#N/A</v>
      </c>
      <c r="H143">
        <f>VLOOKUP(A143,ฝึกงาน!$A:$C,2,FALSE)</f>
        <v>0</v>
      </c>
      <c r="I143">
        <f>VLOOKUP(A143,ฝึกงาน!$A:$C,3,FALSE)</f>
        <v>0</v>
      </c>
    </row>
    <row r="144" spans="1:9" ht="15.75" customHeight="1" x14ac:dyDescent="0.2">
      <c r="A144">
        <f>'Data รายชื่อ'!B144</f>
        <v>0</v>
      </c>
      <c r="B144">
        <f>'Data รายชื่อ'!C144</f>
        <v>0</v>
      </c>
      <c r="C144">
        <f>'Data รายชื่อ'!D144</f>
        <v>0</v>
      </c>
      <c r="D144" t="str">
        <f t="shared" si="3"/>
        <v>0  0</v>
      </c>
      <c r="E144" t="e">
        <f>IF(VLOOKUP(A144,'Data รายชื่อ'!$B$2:$H$300,6,FALSE)="D03","ชีววิทยา","สัตววิทยา")</f>
        <v>#N/A</v>
      </c>
      <c r="F144" t="e">
        <f>LEFT((VLOOKUP(A144,'Data รายชื่อ'!$B$2:$H$300,7,FALSE)),5)</f>
        <v>#N/A</v>
      </c>
      <c r="G144" t="e">
        <f>VLOOKUP(F144,'D35'!$A$2:$B$38,2,FALSE)</f>
        <v>#N/A</v>
      </c>
      <c r="H144">
        <f>VLOOKUP(A144,ฝึกงาน!$A:$C,2,FALSE)</f>
        <v>0</v>
      </c>
      <c r="I144">
        <f>VLOOKUP(A144,ฝึกงาน!$A:$C,3,FALSE)</f>
        <v>0</v>
      </c>
    </row>
    <row r="145" spans="1:9" ht="15.75" customHeight="1" x14ac:dyDescent="0.2">
      <c r="A145">
        <f>'Data รายชื่อ'!B145</f>
        <v>0</v>
      </c>
      <c r="B145">
        <f>'Data รายชื่อ'!C145</f>
        <v>0</v>
      </c>
      <c r="C145">
        <f>'Data รายชื่อ'!D145</f>
        <v>0</v>
      </c>
      <c r="D145" t="str">
        <f t="shared" si="3"/>
        <v>0  0</v>
      </c>
      <c r="E145" t="e">
        <f>IF(VLOOKUP(A145,'Data รายชื่อ'!$B$2:$H$300,6,FALSE)="D03","ชีววิทยา","สัตววิทยา")</f>
        <v>#N/A</v>
      </c>
      <c r="F145" t="e">
        <f>LEFT((VLOOKUP(A145,'Data รายชื่อ'!$B$2:$H$300,7,FALSE)),5)</f>
        <v>#N/A</v>
      </c>
      <c r="G145" t="e">
        <f>VLOOKUP(F145,'D35'!$A$2:$B$38,2,FALSE)</f>
        <v>#N/A</v>
      </c>
      <c r="H145">
        <f>VLOOKUP(A145,ฝึกงาน!$A:$C,2,FALSE)</f>
        <v>0</v>
      </c>
      <c r="I145">
        <f>VLOOKUP(A145,ฝึกงาน!$A:$C,3,FALSE)</f>
        <v>0</v>
      </c>
    </row>
    <row r="146" spans="1:9" ht="15.75" customHeight="1" x14ac:dyDescent="0.2">
      <c r="A146">
        <f>'Data รายชื่อ'!B146</f>
        <v>0</v>
      </c>
      <c r="B146">
        <f>'Data รายชื่อ'!C146</f>
        <v>0</v>
      </c>
      <c r="C146">
        <f>'Data รายชื่อ'!D146</f>
        <v>0</v>
      </c>
      <c r="D146" t="str">
        <f t="shared" si="3"/>
        <v>0  0</v>
      </c>
      <c r="E146" t="e">
        <f>IF(VLOOKUP(A146,'Data รายชื่อ'!$B$2:$H$300,6,FALSE)="D03","ชีววิทยา","สัตววิทยา")</f>
        <v>#N/A</v>
      </c>
      <c r="F146" t="e">
        <f>LEFT((VLOOKUP(A146,'Data รายชื่อ'!$B$2:$H$300,7,FALSE)),5)</f>
        <v>#N/A</v>
      </c>
      <c r="G146" t="e">
        <f>VLOOKUP(F146,'D35'!$A$2:$B$38,2,FALSE)</f>
        <v>#N/A</v>
      </c>
      <c r="H146">
        <f>VLOOKUP(A146,ฝึกงาน!$A:$C,2,FALSE)</f>
        <v>0</v>
      </c>
      <c r="I146">
        <f>VLOOKUP(A146,ฝึกงาน!$A:$C,3,FALSE)</f>
        <v>0</v>
      </c>
    </row>
    <row r="147" spans="1:9" ht="15.75" customHeight="1" x14ac:dyDescent="0.2">
      <c r="A147">
        <f>'Data รายชื่อ'!B147</f>
        <v>0</v>
      </c>
      <c r="B147">
        <f>'Data รายชื่อ'!C147</f>
        <v>0</v>
      </c>
      <c r="C147">
        <f>'Data รายชื่อ'!D147</f>
        <v>0</v>
      </c>
      <c r="D147" t="str">
        <f t="shared" si="3"/>
        <v>0  0</v>
      </c>
      <c r="E147" t="e">
        <f>IF(VLOOKUP(A147,'Data รายชื่อ'!$B$2:$H$300,6,FALSE)="D03","ชีววิทยา","สัตววิทยา")</f>
        <v>#N/A</v>
      </c>
      <c r="F147" t="e">
        <f>LEFT((VLOOKUP(A147,'Data รายชื่อ'!$B$2:$H$300,7,FALSE)),5)</f>
        <v>#N/A</v>
      </c>
      <c r="G147" t="e">
        <f>VLOOKUP(F147,'D35'!$A$2:$B$38,2,FALSE)</f>
        <v>#N/A</v>
      </c>
      <c r="H147">
        <f>VLOOKUP(A147,ฝึกงาน!$A:$C,2,FALSE)</f>
        <v>0</v>
      </c>
      <c r="I147">
        <f>VLOOKUP(A147,ฝึกงาน!$A:$C,3,FALSE)</f>
        <v>0</v>
      </c>
    </row>
    <row r="148" spans="1:9" ht="15.75" customHeight="1" x14ac:dyDescent="0.2">
      <c r="A148">
        <f>'Data รายชื่อ'!B148</f>
        <v>0</v>
      </c>
      <c r="B148">
        <f>'Data รายชื่อ'!C148</f>
        <v>0</v>
      </c>
      <c r="C148">
        <f>'Data รายชื่อ'!D148</f>
        <v>0</v>
      </c>
      <c r="D148" t="str">
        <f t="shared" si="3"/>
        <v>0  0</v>
      </c>
      <c r="E148" t="e">
        <f>IF(VLOOKUP(A148,'Data รายชื่อ'!$B$2:$H$300,6,FALSE)="D03","ชีววิทยา","สัตววิทยา")</f>
        <v>#N/A</v>
      </c>
      <c r="F148" t="e">
        <f>LEFT((VLOOKUP(A148,'Data รายชื่อ'!$B$2:$H$300,7,FALSE)),5)</f>
        <v>#N/A</v>
      </c>
      <c r="G148" t="e">
        <f>VLOOKUP(F148,'D35'!$A$2:$B$38,2,FALSE)</f>
        <v>#N/A</v>
      </c>
      <c r="H148">
        <f>VLOOKUP(A148,ฝึกงาน!$A:$C,2,FALSE)</f>
        <v>0</v>
      </c>
      <c r="I148">
        <f>VLOOKUP(A148,ฝึกงาน!$A:$C,3,FALSE)</f>
        <v>0</v>
      </c>
    </row>
    <row r="149" spans="1:9" ht="15.75" customHeight="1" x14ac:dyDescent="0.2">
      <c r="A149">
        <f>'Data รายชื่อ'!B149</f>
        <v>0</v>
      </c>
      <c r="B149">
        <f>'Data รายชื่อ'!C149</f>
        <v>0</v>
      </c>
      <c r="C149">
        <f>'Data รายชื่อ'!D149</f>
        <v>0</v>
      </c>
      <c r="D149" t="str">
        <f t="shared" si="3"/>
        <v>0  0</v>
      </c>
      <c r="E149" t="e">
        <f>IF(VLOOKUP(A149,'Data รายชื่อ'!$B$2:$H$300,6,FALSE)="D03","ชีววิทยา","สัตววิทยา")</f>
        <v>#N/A</v>
      </c>
      <c r="F149" t="e">
        <f>LEFT((VLOOKUP(A149,'Data รายชื่อ'!$B$2:$H$300,7,FALSE)),5)</f>
        <v>#N/A</v>
      </c>
      <c r="G149" t="e">
        <f>VLOOKUP(F149,'D35'!$A$2:$B$38,2,FALSE)</f>
        <v>#N/A</v>
      </c>
      <c r="H149">
        <f>VLOOKUP(A149,ฝึกงาน!$A:$C,2,FALSE)</f>
        <v>0</v>
      </c>
      <c r="I149">
        <f>VLOOKUP(A149,ฝึกงาน!$A:$C,3,FALSE)</f>
        <v>0</v>
      </c>
    </row>
    <row r="150" spans="1:9" ht="15.75" customHeight="1" x14ac:dyDescent="0.2">
      <c r="A150">
        <f>'Data รายชื่อ'!B150</f>
        <v>0</v>
      </c>
      <c r="B150">
        <f>'Data รายชื่อ'!C150</f>
        <v>0</v>
      </c>
      <c r="C150">
        <f>'Data รายชื่อ'!D150</f>
        <v>0</v>
      </c>
      <c r="D150" t="str">
        <f t="shared" si="3"/>
        <v>0  0</v>
      </c>
      <c r="E150" t="e">
        <f>IF(VLOOKUP(A150,'Data รายชื่อ'!$B$2:$H$300,6,FALSE)="D03","ชีววิทยา","สัตววิทยา")</f>
        <v>#N/A</v>
      </c>
      <c r="F150" t="e">
        <f>LEFT((VLOOKUP(A150,'Data รายชื่อ'!$B$2:$H$300,7,FALSE)),5)</f>
        <v>#N/A</v>
      </c>
      <c r="G150" t="e">
        <f>VLOOKUP(F150,'D35'!$A$2:$B$38,2,FALSE)</f>
        <v>#N/A</v>
      </c>
      <c r="H150">
        <f>VLOOKUP(A150,ฝึกงาน!$A:$C,2,FALSE)</f>
        <v>0</v>
      </c>
      <c r="I150">
        <f>VLOOKUP(A150,ฝึกงาน!$A:$C,3,FALSE)</f>
        <v>0</v>
      </c>
    </row>
    <row r="151" spans="1:9" ht="15.75" customHeight="1" x14ac:dyDescent="0.2">
      <c r="A151">
        <f>'Data รายชื่อ'!B151</f>
        <v>0</v>
      </c>
      <c r="B151">
        <f>'Data รายชื่อ'!C151</f>
        <v>0</v>
      </c>
      <c r="C151">
        <f>'Data รายชื่อ'!D151</f>
        <v>0</v>
      </c>
      <c r="D151" t="str">
        <f t="shared" si="3"/>
        <v>0  0</v>
      </c>
      <c r="E151" t="e">
        <f>IF(VLOOKUP(A151,'Data รายชื่อ'!$B$2:$H$300,6,FALSE)="D03","ชีววิทยา","สัตววิทยา")</f>
        <v>#N/A</v>
      </c>
      <c r="F151" t="e">
        <f>LEFT((VLOOKUP(A151,'Data รายชื่อ'!$B$2:$H$300,7,FALSE)),5)</f>
        <v>#N/A</v>
      </c>
      <c r="G151" t="e">
        <f>VLOOKUP(F151,'D35'!$A$2:$B$38,2,FALSE)</f>
        <v>#N/A</v>
      </c>
      <c r="H151">
        <f>VLOOKUP(A151,ฝึกงาน!$A:$C,2,FALSE)</f>
        <v>0</v>
      </c>
      <c r="I151">
        <f>VLOOKUP(A151,ฝึกงาน!$A:$C,3,FALSE)</f>
        <v>0</v>
      </c>
    </row>
    <row r="152" spans="1:9" ht="15.75" customHeight="1" x14ac:dyDescent="0.2">
      <c r="A152">
        <f>'Data รายชื่อ'!B152</f>
        <v>0</v>
      </c>
      <c r="B152">
        <f>'Data รายชื่อ'!C152</f>
        <v>0</v>
      </c>
      <c r="C152">
        <f>'Data รายชื่อ'!D152</f>
        <v>0</v>
      </c>
      <c r="D152" t="str">
        <f t="shared" si="3"/>
        <v>0  0</v>
      </c>
      <c r="E152" t="e">
        <f>IF(VLOOKUP(A152,'Data รายชื่อ'!$B$2:$H$300,6,FALSE)="D03","ชีววิทยา","สัตววิทยา")</f>
        <v>#N/A</v>
      </c>
      <c r="F152" t="e">
        <f>LEFT((VLOOKUP(A152,'Data รายชื่อ'!$B$2:$H$300,7,FALSE)),5)</f>
        <v>#N/A</v>
      </c>
      <c r="G152" t="e">
        <f>VLOOKUP(F152,'D35'!$A$2:$B$38,2,FALSE)</f>
        <v>#N/A</v>
      </c>
      <c r="H152">
        <f>VLOOKUP(A152,ฝึกงาน!$A:$C,2,FALSE)</f>
        <v>0</v>
      </c>
      <c r="I152">
        <f>VLOOKUP(A152,ฝึกงาน!$A:$C,3,FALSE)</f>
        <v>0</v>
      </c>
    </row>
    <row r="153" spans="1:9" ht="15.75" customHeight="1" x14ac:dyDescent="0.2">
      <c r="A153">
        <f>'Data รายชื่อ'!B153</f>
        <v>0</v>
      </c>
      <c r="B153">
        <f>'Data รายชื่อ'!C153</f>
        <v>0</v>
      </c>
      <c r="C153">
        <f>'Data รายชื่อ'!D153</f>
        <v>0</v>
      </c>
      <c r="D153" t="str">
        <f t="shared" si="3"/>
        <v>0  0</v>
      </c>
      <c r="E153" t="e">
        <f>IF(VLOOKUP(A153,'Data รายชื่อ'!$B$2:$H$300,6,FALSE)="D03","ชีววิทยา","สัตววิทยา")</f>
        <v>#N/A</v>
      </c>
      <c r="F153" t="e">
        <f>LEFT((VLOOKUP(A153,'Data รายชื่อ'!$B$2:$H$300,7,FALSE)),5)</f>
        <v>#N/A</v>
      </c>
      <c r="G153" t="e">
        <f>VLOOKUP(F153,'D35'!$A$2:$B$38,2,FALSE)</f>
        <v>#N/A</v>
      </c>
      <c r="H153">
        <f>VLOOKUP(A153,ฝึกงาน!$A:$C,2,FALSE)</f>
        <v>0</v>
      </c>
      <c r="I153">
        <f>VLOOKUP(A153,ฝึกงาน!$A:$C,3,FALSE)</f>
        <v>0</v>
      </c>
    </row>
    <row r="154" spans="1:9" ht="15.75" customHeight="1" x14ac:dyDescent="0.2">
      <c r="A154">
        <f>'Data รายชื่อ'!B154</f>
        <v>0</v>
      </c>
      <c r="B154">
        <f>'Data รายชื่อ'!C154</f>
        <v>0</v>
      </c>
      <c r="C154">
        <f>'Data รายชื่อ'!D154</f>
        <v>0</v>
      </c>
      <c r="D154" t="str">
        <f t="shared" si="3"/>
        <v>0  0</v>
      </c>
      <c r="E154" t="e">
        <f>IF(VLOOKUP(A154,'Data รายชื่อ'!$B$2:$H$300,6,FALSE)="D03","ชีววิทยา","สัตววิทยา")</f>
        <v>#N/A</v>
      </c>
      <c r="F154" t="e">
        <f>LEFT((VLOOKUP(A154,'Data รายชื่อ'!$B$2:$H$300,7,FALSE)),5)</f>
        <v>#N/A</v>
      </c>
      <c r="G154" t="e">
        <f>VLOOKUP(F154,'D35'!$A$2:$B$38,2,FALSE)</f>
        <v>#N/A</v>
      </c>
      <c r="H154">
        <f>VLOOKUP(A154,ฝึกงาน!$A:$C,2,FALSE)</f>
        <v>0</v>
      </c>
      <c r="I154">
        <f>VLOOKUP(A154,ฝึกงาน!$A:$C,3,FALSE)</f>
        <v>0</v>
      </c>
    </row>
    <row r="155" spans="1:9" ht="15.75" customHeight="1" x14ac:dyDescent="0.2">
      <c r="A155">
        <f>'Data รายชื่อ'!B155</f>
        <v>0</v>
      </c>
      <c r="B155">
        <f>'Data รายชื่อ'!C155</f>
        <v>0</v>
      </c>
      <c r="C155">
        <f>'Data รายชื่อ'!D155</f>
        <v>0</v>
      </c>
      <c r="D155" t="str">
        <f t="shared" si="3"/>
        <v>0  0</v>
      </c>
      <c r="E155" t="e">
        <f>IF(VLOOKUP(A155,'Data รายชื่อ'!$B$2:$H$300,6,FALSE)="D03","ชีววิทยา","สัตววิทยา")</f>
        <v>#N/A</v>
      </c>
      <c r="F155" t="e">
        <f>LEFT((VLOOKUP(A155,'Data รายชื่อ'!$B$2:$H$300,7,FALSE)),5)</f>
        <v>#N/A</v>
      </c>
      <c r="G155" t="e">
        <f>VLOOKUP(F155,'D35'!$A$2:$B$38,2,FALSE)</f>
        <v>#N/A</v>
      </c>
      <c r="H155">
        <f>VLOOKUP(A155,ฝึกงาน!$A:$C,2,FALSE)</f>
        <v>0</v>
      </c>
      <c r="I155">
        <f>VLOOKUP(A155,ฝึกงาน!$A:$C,3,FALSE)</f>
        <v>0</v>
      </c>
    </row>
    <row r="156" spans="1:9" ht="15.75" customHeight="1" x14ac:dyDescent="0.2">
      <c r="A156">
        <f>'Data รายชื่อ'!B156</f>
        <v>0</v>
      </c>
      <c r="B156">
        <f>'Data รายชื่อ'!C156</f>
        <v>0</v>
      </c>
      <c r="C156">
        <f>'Data รายชื่อ'!D156</f>
        <v>0</v>
      </c>
      <c r="D156" t="str">
        <f t="shared" si="3"/>
        <v>0  0</v>
      </c>
      <c r="E156" t="e">
        <f>IF(VLOOKUP(A156,'Data รายชื่อ'!$B$2:$H$300,6,FALSE)="D03","ชีววิทยา","สัตววิทยา")</f>
        <v>#N/A</v>
      </c>
      <c r="F156" t="e">
        <f>LEFT((VLOOKUP(A156,'Data รายชื่อ'!$B$2:$H$300,7,FALSE)),5)</f>
        <v>#N/A</v>
      </c>
      <c r="G156" t="e">
        <f>VLOOKUP(F156,'D35'!$A$2:$B$38,2,FALSE)</f>
        <v>#N/A</v>
      </c>
      <c r="H156">
        <f>VLOOKUP(A156,ฝึกงาน!$A:$C,2,FALSE)</f>
        <v>0</v>
      </c>
      <c r="I156">
        <f>VLOOKUP(A156,ฝึกงาน!$A:$C,3,FALSE)</f>
        <v>0</v>
      </c>
    </row>
    <row r="157" spans="1:9" ht="15.75" customHeight="1" x14ac:dyDescent="0.2">
      <c r="A157">
        <f>'Data รายชื่อ'!B157</f>
        <v>0</v>
      </c>
      <c r="B157">
        <f>'Data รายชื่อ'!C157</f>
        <v>0</v>
      </c>
      <c r="C157">
        <f>'Data รายชื่อ'!D157</f>
        <v>0</v>
      </c>
      <c r="D157" t="str">
        <f t="shared" si="3"/>
        <v>0  0</v>
      </c>
      <c r="E157" t="e">
        <f>IF(VLOOKUP(A157,'Data รายชื่อ'!$B$2:$H$300,6,FALSE)="D03","ชีววิทยา","สัตววิทยา")</f>
        <v>#N/A</v>
      </c>
      <c r="F157" t="e">
        <f>LEFT((VLOOKUP(A157,'Data รายชื่อ'!$B$2:$H$300,7,FALSE)),5)</f>
        <v>#N/A</v>
      </c>
      <c r="G157" t="e">
        <f>VLOOKUP(F157,'D35'!$A$2:$B$38,2,FALSE)</f>
        <v>#N/A</v>
      </c>
      <c r="H157">
        <f>VLOOKUP(A157,ฝึกงาน!$A:$C,2,FALSE)</f>
        <v>0</v>
      </c>
      <c r="I157">
        <f>VLOOKUP(A157,ฝึกงาน!$A:$C,3,FALSE)</f>
        <v>0</v>
      </c>
    </row>
    <row r="158" spans="1:9" ht="15.75" customHeight="1" x14ac:dyDescent="0.2">
      <c r="A158">
        <f>'Data รายชื่อ'!B158</f>
        <v>0</v>
      </c>
      <c r="B158">
        <f>'Data รายชื่อ'!C158</f>
        <v>0</v>
      </c>
      <c r="C158">
        <f>'Data รายชื่อ'!D158</f>
        <v>0</v>
      </c>
      <c r="D158" t="str">
        <f t="shared" si="3"/>
        <v>0  0</v>
      </c>
      <c r="E158" t="e">
        <f>IF(VLOOKUP(A158,'Data รายชื่อ'!$B$2:$H$300,6,FALSE)="D03","ชีววิทยา","สัตววิทยา")</f>
        <v>#N/A</v>
      </c>
      <c r="F158" t="e">
        <f>LEFT((VLOOKUP(A158,'Data รายชื่อ'!$B$2:$H$300,7,FALSE)),5)</f>
        <v>#N/A</v>
      </c>
      <c r="G158" t="e">
        <f>VLOOKUP(F158,'D35'!$A$2:$B$38,2,FALSE)</f>
        <v>#N/A</v>
      </c>
      <c r="H158">
        <f>VLOOKUP(A158,ฝึกงาน!$A:$C,2,FALSE)</f>
        <v>0</v>
      </c>
      <c r="I158">
        <f>VLOOKUP(A158,ฝึกงาน!$A:$C,3,FALSE)</f>
        <v>0</v>
      </c>
    </row>
    <row r="159" spans="1:9" ht="15.75" customHeight="1" x14ac:dyDescent="0.2">
      <c r="A159">
        <f>'Data รายชื่อ'!B159</f>
        <v>0</v>
      </c>
      <c r="B159">
        <f>'Data รายชื่อ'!C159</f>
        <v>0</v>
      </c>
      <c r="C159">
        <f>'Data รายชื่อ'!D159</f>
        <v>0</v>
      </c>
      <c r="D159" t="str">
        <f t="shared" si="3"/>
        <v>0  0</v>
      </c>
      <c r="E159" t="e">
        <f>IF(VLOOKUP(A159,'Data รายชื่อ'!$B$2:$H$300,6,FALSE)="D03","ชีววิทยา","สัตววิทยา")</f>
        <v>#N/A</v>
      </c>
      <c r="F159" t="e">
        <f>LEFT((VLOOKUP(A159,'Data รายชื่อ'!$B$2:$H$300,7,FALSE)),5)</f>
        <v>#N/A</v>
      </c>
      <c r="G159" t="e">
        <f>VLOOKUP(F159,'D35'!$A$2:$B$38,2,FALSE)</f>
        <v>#N/A</v>
      </c>
      <c r="H159">
        <f>VLOOKUP(A159,ฝึกงาน!$A:$C,2,FALSE)</f>
        <v>0</v>
      </c>
      <c r="I159">
        <f>VLOOKUP(A159,ฝึกงาน!$A:$C,3,FALSE)</f>
        <v>0</v>
      </c>
    </row>
    <row r="160" spans="1:9" ht="15.75" customHeight="1" x14ac:dyDescent="0.2">
      <c r="A160">
        <f>'Data รายชื่อ'!B160</f>
        <v>0</v>
      </c>
      <c r="B160">
        <f>'Data รายชื่อ'!C160</f>
        <v>0</v>
      </c>
      <c r="C160">
        <f>'Data รายชื่อ'!D160</f>
        <v>0</v>
      </c>
      <c r="D160" t="str">
        <f t="shared" si="3"/>
        <v>0  0</v>
      </c>
      <c r="E160" t="e">
        <f>IF(VLOOKUP(A160,'Data รายชื่อ'!$B$2:$H$300,6,FALSE)="D03","ชีววิทยา","สัตววิทยา")</f>
        <v>#N/A</v>
      </c>
      <c r="F160" t="e">
        <f>LEFT((VLOOKUP(A160,'Data รายชื่อ'!$B$2:$H$300,7,FALSE)),5)</f>
        <v>#N/A</v>
      </c>
      <c r="G160" t="e">
        <f>VLOOKUP(F160,'D35'!$A$2:$B$38,2,FALSE)</f>
        <v>#N/A</v>
      </c>
      <c r="H160">
        <f>VLOOKUP(A160,ฝึกงาน!$A:$C,2,FALSE)</f>
        <v>0</v>
      </c>
      <c r="I160">
        <f>VLOOKUP(A160,ฝึกงาน!$A:$C,3,FALSE)</f>
        <v>0</v>
      </c>
    </row>
    <row r="161" spans="1:9" ht="15.75" customHeight="1" x14ac:dyDescent="0.2">
      <c r="A161">
        <f>'Data รายชื่อ'!B161</f>
        <v>0</v>
      </c>
      <c r="B161">
        <f>'Data รายชื่อ'!C161</f>
        <v>0</v>
      </c>
      <c r="C161">
        <f>'Data รายชื่อ'!D161</f>
        <v>0</v>
      </c>
      <c r="D161" t="str">
        <f t="shared" si="3"/>
        <v>0  0</v>
      </c>
      <c r="E161" t="e">
        <f>IF(VLOOKUP(A161,'Data รายชื่อ'!$B$2:$H$300,6,FALSE)="D03","ชีววิทยา","สัตววิทยา")</f>
        <v>#N/A</v>
      </c>
      <c r="F161" t="e">
        <f>LEFT((VLOOKUP(A161,'Data รายชื่อ'!$B$2:$H$300,7,FALSE)),5)</f>
        <v>#N/A</v>
      </c>
      <c r="G161" t="e">
        <f>VLOOKUP(F161,'D35'!$A$2:$B$38,2,FALSE)</f>
        <v>#N/A</v>
      </c>
      <c r="H161">
        <f>VLOOKUP(A161,ฝึกงาน!$A:$C,2,FALSE)</f>
        <v>0</v>
      </c>
      <c r="I161">
        <f>VLOOKUP(A161,ฝึกงาน!$A:$C,3,FALSE)</f>
        <v>0</v>
      </c>
    </row>
    <row r="162" spans="1:9" ht="15.75" customHeight="1" x14ac:dyDescent="0.2">
      <c r="A162">
        <f>'Data รายชื่อ'!B162</f>
        <v>0</v>
      </c>
      <c r="B162">
        <f>'Data รายชื่อ'!C162</f>
        <v>0</v>
      </c>
      <c r="C162">
        <f>'Data รายชื่อ'!D162</f>
        <v>0</v>
      </c>
      <c r="D162" t="str">
        <f t="shared" si="3"/>
        <v>0  0</v>
      </c>
      <c r="E162" t="e">
        <f>IF(VLOOKUP(A162,'Data รายชื่อ'!$B$2:$H$300,6,FALSE)="D03","ชีววิทยา","สัตววิทยา")</f>
        <v>#N/A</v>
      </c>
      <c r="F162" t="e">
        <f>LEFT((VLOOKUP(A162,'Data รายชื่อ'!$B$2:$H$300,7,FALSE)),5)</f>
        <v>#N/A</v>
      </c>
      <c r="G162" t="e">
        <f>VLOOKUP(F162,'D35'!$A$2:$B$38,2,FALSE)</f>
        <v>#N/A</v>
      </c>
      <c r="H162">
        <f>VLOOKUP(A162,ฝึกงาน!$A:$C,2,FALSE)</f>
        <v>0</v>
      </c>
      <c r="I162">
        <f>VLOOKUP(A162,ฝึกงาน!$A:$C,3,FALSE)</f>
        <v>0</v>
      </c>
    </row>
    <row r="163" spans="1:9" ht="15.75" customHeight="1" x14ac:dyDescent="0.2">
      <c r="A163">
        <f>'Data รายชื่อ'!B163</f>
        <v>0</v>
      </c>
      <c r="B163">
        <f>'Data รายชื่อ'!C163</f>
        <v>0</v>
      </c>
      <c r="C163">
        <f>'Data รายชื่อ'!D163</f>
        <v>0</v>
      </c>
      <c r="D163" t="str">
        <f t="shared" si="3"/>
        <v>0  0</v>
      </c>
      <c r="E163" t="e">
        <f>IF(VLOOKUP(A163,'Data รายชื่อ'!$B$2:$H$300,6,FALSE)="D03","ชีววิทยา","สัตววิทยา")</f>
        <v>#N/A</v>
      </c>
      <c r="F163" t="e">
        <f>LEFT((VLOOKUP(A163,'Data รายชื่อ'!$B$2:$H$300,7,FALSE)),5)</f>
        <v>#N/A</v>
      </c>
      <c r="G163" t="e">
        <f>VLOOKUP(F163,'D35'!$A$2:$B$38,2,FALSE)</f>
        <v>#N/A</v>
      </c>
      <c r="H163">
        <f>VLOOKUP(A163,ฝึกงาน!$A:$C,2,FALSE)</f>
        <v>0</v>
      </c>
      <c r="I163">
        <f>VLOOKUP(A163,ฝึกงาน!$A:$C,3,FALSE)</f>
        <v>0</v>
      </c>
    </row>
    <row r="164" spans="1:9" ht="15.75" customHeight="1" x14ac:dyDescent="0.2">
      <c r="A164">
        <f>'Data รายชื่อ'!B164</f>
        <v>0</v>
      </c>
      <c r="B164">
        <f>'Data รายชื่อ'!C164</f>
        <v>0</v>
      </c>
      <c r="C164">
        <f>'Data รายชื่อ'!D164</f>
        <v>0</v>
      </c>
      <c r="D164" t="str">
        <f t="shared" si="3"/>
        <v>0  0</v>
      </c>
      <c r="E164" t="e">
        <f>IF(VLOOKUP(A164,'Data รายชื่อ'!$B$2:$H$300,6,FALSE)="D03","ชีววิทยา","สัตววิทยา")</f>
        <v>#N/A</v>
      </c>
      <c r="F164" t="e">
        <f>LEFT((VLOOKUP(A164,'Data รายชื่อ'!$B$2:$H$300,7,FALSE)),5)</f>
        <v>#N/A</v>
      </c>
      <c r="G164" t="e">
        <f>VLOOKUP(F164,'D35'!$A$2:$B$38,2,FALSE)</f>
        <v>#N/A</v>
      </c>
      <c r="H164">
        <f>VLOOKUP(A164,ฝึกงาน!$A:$C,2,FALSE)</f>
        <v>0</v>
      </c>
      <c r="I164">
        <f>VLOOKUP(A164,ฝึกงาน!$A:$C,3,FALSE)</f>
        <v>0</v>
      </c>
    </row>
    <row r="165" spans="1:9" ht="15.75" customHeight="1" x14ac:dyDescent="0.2">
      <c r="A165">
        <f>'Data รายชื่อ'!B165</f>
        <v>0</v>
      </c>
      <c r="B165">
        <f>'Data รายชื่อ'!C165</f>
        <v>0</v>
      </c>
      <c r="C165">
        <f>'Data รายชื่อ'!D165</f>
        <v>0</v>
      </c>
      <c r="D165" t="str">
        <f t="shared" si="3"/>
        <v>0  0</v>
      </c>
      <c r="E165" t="e">
        <f>IF(VLOOKUP(A165,'Data รายชื่อ'!$B$2:$H$300,6,FALSE)="D03","ชีววิทยา","สัตววิทยา")</f>
        <v>#N/A</v>
      </c>
      <c r="F165" t="e">
        <f>LEFT((VLOOKUP(A165,'Data รายชื่อ'!$B$2:$H$300,7,FALSE)),5)</f>
        <v>#N/A</v>
      </c>
      <c r="G165" t="e">
        <f>VLOOKUP(F165,'D35'!$A$2:$B$38,2,FALSE)</f>
        <v>#N/A</v>
      </c>
      <c r="H165">
        <f>VLOOKUP(A165,ฝึกงาน!$A:$C,2,FALSE)</f>
        <v>0</v>
      </c>
      <c r="I165">
        <f>VLOOKUP(A165,ฝึกงาน!$A:$C,3,FALSE)</f>
        <v>0</v>
      </c>
    </row>
    <row r="166" spans="1:9" ht="15.75" customHeight="1" x14ac:dyDescent="0.2">
      <c r="A166">
        <f>'Data รายชื่อ'!B166</f>
        <v>0</v>
      </c>
      <c r="B166">
        <f>'Data รายชื่อ'!C166</f>
        <v>0</v>
      </c>
      <c r="C166">
        <f>'Data รายชื่อ'!D166</f>
        <v>0</v>
      </c>
      <c r="D166" t="str">
        <f t="shared" si="3"/>
        <v>0  0</v>
      </c>
      <c r="E166" t="e">
        <f>IF(VLOOKUP(A166,'Data รายชื่อ'!$B$2:$H$300,6,FALSE)="D03","ชีววิทยา","สัตววิทยา")</f>
        <v>#N/A</v>
      </c>
      <c r="F166" t="e">
        <f>LEFT((VLOOKUP(A166,'Data รายชื่อ'!$B$2:$H$300,7,FALSE)),5)</f>
        <v>#N/A</v>
      </c>
      <c r="G166" t="e">
        <f>VLOOKUP(F166,'D35'!$A$2:$B$38,2,FALSE)</f>
        <v>#N/A</v>
      </c>
      <c r="H166">
        <f>VLOOKUP(A166,ฝึกงาน!$A:$C,2,FALSE)</f>
        <v>0</v>
      </c>
      <c r="I166">
        <f>VLOOKUP(A166,ฝึกงาน!$A:$C,3,FALSE)</f>
        <v>0</v>
      </c>
    </row>
    <row r="167" spans="1:9" ht="15.75" customHeight="1" x14ac:dyDescent="0.2">
      <c r="A167">
        <f>'Data รายชื่อ'!B167</f>
        <v>0</v>
      </c>
      <c r="B167">
        <f>'Data รายชื่อ'!C167</f>
        <v>0</v>
      </c>
      <c r="C167">
        <f>'Data รายชื่อ'!D167</f>
        <v>0</v>
      </c>
      <c r="D167" t="str">
        <f t="shared" si="3"/>
        <v>0  0</v>
      </c>
      <c r="E167" t="e">
        <f>IF(VLOOKUP(A167,'Data รายชื่อ'!$B$2:$H$300,6,FALSE)="D03","ชีววิทยา","สัตววิทยา")</f>
        <v>#N/A</v>
      </c>
      <c r="F167" t="e">
        <f>LEFT((VLOOKUP(A167,'Data รายชื่อ'!$B$2:$H$300,7,FALSE)),5)</f>
        <v>#N/A</v>
      </c>
      <c r="G167" t="e">
        <f>VLOOKUP(F167,'D35'!$A$2:$B$38,2,FALSE)</f>
        <v>#N/A</v>
      </c>
      <c r="H167">
        <f>VLOOKUP(A167,ฝึกงาน!$A:$C,2,FALSE)</f>
        <v>0</v>
      </c>
      <c r="I167">
        <f>VLOOKUP(A167,ฝึกงาน!$A:$C,3,FALSE)</f>
        <v>0</v>
      </c>
    </row>
    <row r="168" spans="1:9" ht="15.75" customHeight="1" x14ac:dyDescent="0.2">
      <c r="A168">
        <f>'Data รายชื่อ'!B168</f>
        <v>0</v>
      </c>
      <c r="B168">
        <f>'Data รายชื่อ'!C168</f>
        <v>0</v>
      </c>
      <c r="C168">
        <f>'Data รายชื่อ'!D168</f>
        <v>0</v>
      </c>
      <c r="D168" t="str">
        <f t="shared" si="3"/>
        <v>0  0</v>
      </c>
      <c r="E168" t="e">
        <f>IF(VLOOKUP(A168,'Data รายชื่อ'!$B$2:$H$300,6,FALSE)="D03","ชีววิทยา","สัตววิทยา")</f>
        <v>#N/A</v>
      </c>
      <c r="F168" t="e">
        <f>LEFT((VLOOKUP(A168,'Data รายชื่อ'!$B$2:$H$300,7,FALSE)),5)</f>
        <v>#N/A</v>
      </c>
      <c r="G168" t="e">
        <f>VLOOKUP(F168,'D35'!$A$2:$B$38,2,FALSE)</f>
        <v>#N/A</v>
      </c>
      <c r="H168">
        <f>VLOOKUP(A168,ฝึกงาน!$A:$C,2,FALSE)</f>
        <v>0</v>
      </c>
      <c r="I168">
        <f>VLOOKUP(A168,ฝึกงาน!$A:$C,3,FALSE)</f>
        <v>0</v>
      </c>
    </row>
    <row r="169" spans="1:9" ht="15.75" customHeight="1" x14ac:dyDescent="0.2">
      <c r="A169">
        <f>'Data รายชื่อ'!B169</f>
        <v>0</v>
      </c>
      <c r="B169">
        <f>'Data รายชื่อ'!C169</f>
        <v>0</v>
      </c>
      <c r="C169">
        <f>'Data รายชื่อ'!D169</f>
        <v>0</v>
      </c>
      <c r="D169" t="str">
        <f t="shared" si="3"/>
        <v>0  0</v>
      </c>
      <c r="E169" t="e">
        <f>IF(VLOOKUP(A169,'Data รายชื่อ'!$B$2:$H$300,6,FALSE)="D03","ชีววิทยา","สัตววิทยา")</f>
        <v>#N/A</v>
      </c>
      <c r="F169" t="e">
        <f>LEFT((VLOOKUP(A169,'Data รายชื่อ'!$B$2:$H$300,7,FALSE)),5)</f>
        <v>#N/A</v>
      </c>
      <c r="G169" t="e">
        <f>VLOOKUP(F169,'D35'!$A$2:$B$38,2,FALSE)</f>
        <v>#N/A</v>
      </c>
      <c r="H169">
        <f>VLOOKUP(A169,ฝึกงาน!$A:$C,2,FALSE)</f>
        <v>0</v>
      </c>
      <c r="I169">
        <f>VLOOKUP(A169,ฝึกงาน!$A:$C,3,FALSE)</f>
        <v>0</v>
      </c>
    </row>
    <row r="170" spans="1:9" ht="15.75" customHeight="1" x14ac:dyDescent="0.2">
      <c r="A170">
        <f>'Data รายชื่อ'!B170</f>
        <v>0</v>
      </c>
      <c r="B170">
        <f>'Data รายชื่อ'!C170</f>
        <v>0</v>
      </c>
      <c r="C170">
        <f>'Data รายชื่อ'!D170</f>
        <v>0</v>
      </c>
      <c r="D170" t="str">
        <f t="shared" si="3"/>
        <v>0  0</v>
      </c>
      <c r="E170" t="e">
        <f>IF(VLOOKUP(A170,'Data รายชื่อ'!$B$2:$H$300,6,FALSE)="D03","ชีววิทยา","สัตววิทยา")</f>
        <v>#N/A</v>
      </c>
      <c r="F170" t="e">
        <f>LEFT((VLOOKUP(A170,'Data รายชื่อ'!$B$2:$H$300,7,FALSE)),5)</f>
        <v>#N/A</v>
      </c>
      <c r="G170" t="e">
        <f>VLOOKUP(F170,'D35'!$A$2:$B$38,2,FALSE)</f>
        <v>#N/A</v>
      </c>
      <c r="H170">
        <f>VLOOKUP(A170,ฝึกงาน!$A:$C,2,FALSE)</f>
        <v>0</v>
      </c>
      <c r="I170">
        <f>VLOOKUP(A170,ฝึกงาน!$A:$C,3,FALSE)</f>
        <v>0</v>
      </c>
    </row>
    <row r="171" spans="1:9" ht="15.75" customHeight="1" x14ac:dyDescent="0.2">
      <c r="A171">
        <f>'Data รายชื่อ'!B171</f>
        <v>0</v>
      </c>
      <c r="B171">
        <f>'Data รายชื่อ'!C171</f>
        <v>0</v>
      </c>
      <c r="C171">
        <f>'Data รายชื่อ'!D171</f>
        <v>0</v>
      </c>
      <c r="D171" t="str">
        <f t="shared" si="3"/>
        <v>0  0</v>
      </c>
      <c r="E171" t="e">
        <f>IF(VLOOKUP(A171,'Data รายชื่อ'!$B$2:$H$300,6,FALSE)="D03","ชีววิทยา","สัตววิทยา")</f>
        <v>#N/A</v>
      </c>
      <c r="F171" t="e">
        <f>LEFT((VLOOKUP(A171,'Data รายชื่อ'!$B$2:$H$300,7,FALSE)),5)</f>
        <v>#N/A</v>
      </c>
      <c r="G171" t="e">
        <f>VLOOKUP(F171,'D35'!$A$2:$B$38,2,FALSE)</f>
        <v>#N/A</v>
      </c>
      <c r="H171">
        <f>VLOOKUP(A171,ฝึกงาน!$A:$C,2,FALSE)</f>
        <v>0</v>
      </c>
      <c r="I171">
        <f>VLOOKUP(A171,ฝึกงาน!$A:$C,3,FALSE)</f>
        <v>0</v>
      </c>
    </row>
    <row r="172" spans="1:9" ht="15.75" customHeight="1" x14ac:dyDescent="0.2">
      <c r="A172">
        <f>'Data รายชื่อ'!B172</f>
        <v>0</v>
      </c>
      <c r="B172">
        <f>'Data รายชื่อ'!C172</f>
        <v>0</v>
      </c>
      <c r="C172">
        <f>'Data รายชื่อ'!D172</f>
        <v>0</v>
      </c>
      <c r="D172" t="str">
        <f t="shared" si="3"/>
        <v>0  0</v>
      </c>
      <c r="E172" t="e">
        <f>IF(VLOOKUP(A172,'Data รายชื่อ'!$B$2:$H$300,6,FALSE)="D03","ชีววิทยา","สัตววิทยา")</f>
        <v>#N/A</v>
      </c>
      <c r="F172" t="e">
        <f>LEFT((VLOOKUP(A172,'Data รายชื่อ'!$B$2:$H$300,7,FALSE)),5)</f>
        <v>#N/A</v>
      </c>
      <c r="G172" t="e">
        <f>VLOOKUP(F172,'D35'!$A$2:$B$38,2,FALSE)</f>
        <v>#N/A</v>
      </c>
      <c r="H172">
        <f>VLOOKUP(A172,ฝึกงาน!$A:$C,2,FALSE)</f>
        <v>0</v>
      </c>
      <c r="I172">
        <f>VLOOKUP(A172,ฝึกงาน!$A:$C,3,FALSE)</f>
        <v>0</v>
      </c>
    </row>
    <row r="173" spans="1:9" ht="15.75" customHeight="1" x14ac:dyDescent="0.2">
      <c r="A173">
        <f>'Data รายชื่อ'!B173</f>
        <v>0</v>
      </c>
      <c r="B173">
        <f>'Data รายชื่อ'!C173</f>
        <v>0</v>
      </c>
      <c r="C173">
        <f>'Data รายชื่อ'!D173</f>
        <v>0</v>
      </c>
      <c r="D173" t="str">
        <f t="shared" si="3"/>
        <v>0  0</v>
      </c>
      <c r="E173" t="e">
        <f>IF(VLOOKUP(A173,'Data รายชื่อ'!$B$2:$H$300,6,FALSE)="D03","ชีววิทยา","สัตววิทยา")</f>
        <v>#N/A</v>
      </c>
      <c r="F173" t="e">
        <f>LEFT((VLOOKUP(A173,'Data รายชื่อ'!$B$2:$H$300,7,FALSE)),5)</f>
        <v>#N/A</v>
      </c>
      <c r="G173" t="e">
        <f>VLOOKUP(F173,'D35'!$A$2:$B$38,2,FALSE)</f>
        <v>#N/A</v>
      </c>
      <c r="H173">
        <f>VLOOKUP(A173,ฝึกงาน!$A:$C,2,FALSE)</f>
        <v>0</v>
      </c>
      <c r="I173">
        <f>VLOOKUP(A173,ฝึกงาน!$A:$C,3,FALSE)</f>
        <v>0</v>
      </c>
    </row>
    <row r="174" spans="1:9" ht="15.75" customHeight="1" x14ac:dyDescent="0.2">
      <c r="A174">
        <f>'Data รายชื่อ'!B174</f>
        <v>0</v>
      </c>
      <c r="B174">
        <f>'Data รายชื่อ'!C174</f>
        <v>0</v>
      </c>
      <c r="C174">
        <f>'Data รายชื่อ'!D174</f>
        <v>0</v>
      </c>
      <c r="D174" t="str">
        <f t="shared" si="3"/>
        <v>0  0</v>
      </c>
      <c r="E174" t="e">
        <f>IF(VLOOKUP(A174,'Data รายชื่อ'!$B$2:$H$300,6,FALSE)="D03","ชีววิทยา","สัตววิทยา")</f>
        <v>#N/A</v>
      </c>
      <c r="F174" t="e">
        <f>LEFT((VLOOKUP(A174,'Data รายชื่อ'!$B$2:$H$300,7,FALSE)),5)</f>
        <v>#N/A</v>
      </c>
      <c r="G174" t="e">
        <f>VLOOKUP(F174,'D35'!$A$2:$B$38,2,FALSE)</f>
        <v>#N/A</v>
      </c>
      <c r="H174">
        <f>VLOOKUP(A174,ฝึกงาน!$A:$C,2,FALSE)</f>
        <v>0</v>
      </c>
      <c r="I174">
        <f>VLOOKUP(A174,ฝึกงาน!$A:$C,3,FALSE)</f>
        <v>0</v>
      </c>
    </row>
    <row r="175" spans="1:9" ht="15.75" customHeight="1" x14ac:dyDescent="0.2">
      <c r="A175">
        <f>'Data รายชื่อ'!B175</f>
        <v>0</v>
      </c>
      <c r="B175">
        <f>'Data รายชื่อ'!C175</f>
        <v>0</v>
      </c>
      <c r="C175">
        <f>'Data รายชื่อ'!D175</f>
        <v>0</v>
      </c>
      <c r="D175" t="str">
        <f t="shared" si="3"/>
        <v>0  0</v>
      </c>
      <c r="E175" t="e">
        <f>IF(VLOOKUP(A175,'Data รายชื่อ'!$B$2:$H$300,6,FALSE)="D03","ชีววิทยา","สัตววิทยา")</f>
        <v>#N/A</v>
      </c>
      <c r="F175" t="e">
        <f>LEFT((VLOOKUP(A175,'Data รายชื่อ'!$B$2:$H$300,7,FALSE)),5)</f>
        <v>#N/A</v>
      </c>
      <c r="G175" t="e">
        <f>VLOOKUP(F175,'D35'!$A$2:$B$38,2,FALSE)</f>
        <v>#N/A</v>
      </c>
      <c r="H175">
        <f>VLOOKUP(A175,ฝึกงาน!$A:$C,2,FALSE)</f>
        <v>0</v>
      </c>
      <c r="I175">
        <f>VLOOKUP(A175,ฝึกงาน!$A:$C,3,FALSE)</f>
        <v>0</v>
      </c>
    </row>
    <row r="176" spans="1:9" ht="15.75" customHeight="1" x14ac:dyDescent="0.2">
      <c r="A176">
        <f>'Data รายชื่อ'!B176</f>
        <v>0</v>
      </c>
      <c r="B176">
        <f>'Data รายชื่อ'!C176</f>
        <v>0</v>
      </c>
      <c r="C176">
        <f>'Data รายชื่อ'!D176</f>
        <v>0</v>
      </c>
      <c r="D176" t="str">
        <f t="shared" si="3"/>
        <v>0  0</v>
      </c>
      <c r="E176" t="e">
        <f>IF(VLOOKUP(A176,'Data รายชื่อ'!$B$2:$H$300,6,FALSE)="D03","ชีววิทยา","สัตววิทยา")</f>
        <v>#N/A</v>
      </c>
      <c r="F176" t="e">
        <f>LEFT((VLOOKUP(A176,'Data รายชื่อ'!$B$2:$H$300,7,FALSE)),5)</f>
        <v>#N/A</v>
      </c>
      <c r="G176" t="e">
        <f>VLOOKUP(F176,'D35'!$A$2:$B$38,2,FALSE)</f>
        <v>#N/A</v>
      </c>
      <c r="H176">
        <f>VLOOKUP(A176,ฝึกงาน!$A:$C,2,FALSE)</f>
        <v>0</v>
      </c>
      <c r="I176">
        <f>VLOOKUP(A176,ฝึกงาน!$A:$C,3,FALSE)</f>
        <v>0</v>
      </c>
    </row>
    <row r="177" spans="1:9" ht="15.75" customHeight="1" x14ac:dyDescent="0.2">
      <c r="A177">
        <f>'Data รายชื่อ'!B177</f>
        <v>0</v>
      </c>
      <c r="B177">
        <f>'Data รายชื่อ'!C177</f>
        <v>0</v>
      </c>
      <c r="C177">
        <f>'Data รายชื่อ'!D177</f>
        <v>0</v>
      </c>
      <c r="D177" t="str">
        <f t="shared" si="3"/>
        <v>0  0</v>
      </c>
      <c r="E177" t="e">
        <f>IF(VLOOKUP(A177,'Data รายชื่อ'!$B$2:$H$300,6,FALSE)="D03","ชีววิทยา","สัตววิทยา")</f>
        <v>#N/A</v>
      </c>
      <c r="F177" t="e">
        <f>LEFT((VLOOKUP(A177,'Data รายชื่อ'!$B$2:$H$300,7,FALSE)),5)</f>
        <v>#N/A</v>
      </c>
      <c r="G177" t="e">
        <f>VLOOKUP(F177,'D35'!$A$2:$B$38,2,FALSE)</f>
        <v>#N/A</v>
      </c>
      <c r="H177">
        <f>VLOOKUP(A177,ฝึกงาน!$A:$C,2,FALSE)</f>
        <v>0</v>
      </c>
      <c r="I177">
        <f>VLOOKUP(A177,ฝึกงาน!$A:$C,3,FALSE)</f>
        <v>0</v>
      </c>
    </row>
    <row r="178" spans="1:9" ht="15.75" customHeight="1" x14ac:dyDescent="0.2">
      <c r="A178">
        <f>'Data รายชื่อ'!B178</f>
        <v>0</v>
      </c>
      <c r="B178">
        <f>'Data รายชื่อ'!C178</f>
        <v>0</v>
      </c>
      <c r="C178">
        <f>'Data รายชื่อ'!D178</f>
        <v>0</v>
      </c>
      <c r="D178" t="str">
        <f t="shared" si="3"/>
        <v>0  0</v>
      </c>
      <c r="E178" t="e">
        <f>IF(VLOOKUP(A178,'Data รายชื่อ'!$B$2:$H$300,6,FALSE)="D03","ชีววิทยา","สัตววิทยา")</f>
        <v>#N/A</v>
      </c>
      <c r="F178" t="e">
        <f>LEFT((VLOOKUP(A178,'Data รายชื่อ'!$B$2:$H$300,7,FALSE)),5)</f>
        <v>#N/A</v>
      </c>
      <c r="G178" t="e">
        <f>VLOOKUP(F178,'D35'!$A$2:$B$38,2,FALSE)</f>
        <v>#N/A</v>
      </c>
      <c r="H178">
        <f>VLOOKUP(A178,ฝึกงาน!$A:$C,2,FALSE)</f>
        <v>0</v>
      </c>
      <c r="I178">
        <f>VLOOKUP(A178,ฝึกงาน!$A:$C,3,FALSE)</f>
        <v>0</v>
      </c>
    </row>
    <row r="179" spans="1:9" ht="15.75" customHeight="1" x14ac:dyDescent="0.2">
      <c r="A179">
        <f>'Data รายชื่อ'!B179</f>
        <v>0</v>
      </c>
      <c r="B179">
        <f>'Data รายชื่อ'!C179</f>
        <v>0</v>
      </c>
      <c r="C179">
        <f>'Data รายชื่อ'!D179</f>
        <v>0</v>
      </c>
      <c r="D179" t="str">
        <f t="shared" si="3"/>
        <v>0  0</v>
      </c>
      <c r="E179" t="e">
        <f>IF(VLOOKUP(A179,'Data รายชื่อ'!$B$2:$H$300,6,FALSE)="D03","ชีววิทยา","สัตววิทยา")</f>
        <v>#N/A</v>
      </c>
      <c r="F179" t="e">
        <f>LEFT((VLOOKUP(A179,'Data รายชื่อ'!$B$2:$H$300,7,FALSE)),5)</f>
        <v>#N/A</v>
      </c>
      <c r="G179" t="e">
        <f>VLOOKUP(F179,'D35'!$A$2:$B$38,2,FALSE)</f>
        <v>#N/A</v>
      </c>
      <c r="H179">
        <f>VLOOKUP(A179,ฝึกงาน!$A:$C,2,FALSE)</f>
        <v>0</v>
      </c>
      <c r="I179">
        <f>VLOOKUP(A179,ฝึกงาน!$A:$C,3,FALSE)</f>
        <v>0</v>
      </c>
    </row>
    <row r="180" spans="1:9" ht="15.75" customHeight="1" x14ac:dyDescent="0.2">
      <c r="A180">
        <f>'Data รายชื่อ'!B180</f>
        <v>0</v>
      </c>
      <c r="B180">
        <f>'Data รายชื่อ'!C180</f>
        <v>0</v>
      </c>
      <c r="C180">
        <f>'Data รายชื่อ'!D180</f>
        <v>0</v>
      </c>
      <c r="D180" t="str">
        <f t="shared" si="3"/>
        <v>0  0</v>
      </c>
      <c r="E180" t="e">
        <f>IF(VLOOKUP(A180,'Data รายชื่อ'!$B$2:$H$300,6,FALSE)="D03","ชีววิทยา","สัตววิทยา")</f>
        <v>#N/A</v>
      </c>
      <c r="F180" t="e">
        <f>LEFT((VLOOKUP(A180,'Data รายชื่อ'!$B$2:$H$300,7,FALSE)),5)</f>
        <v>#N/A</v>
      </c>
      <c r="G180" t="e">
        <f>VLOOKUP(F180,'D35'!$A$2:$B$38,2,FALSE)</f>
        <v>#N/A</v>
      </c>
      <c r="H180">
        <f>VLOOKUP(A180,ฝึกงาน!$A:$C,2,FALSE)</f>
        <v>0</v>
      </c>
      <c r="I180">
        <f>VLOOKUP(A180,ฝึกงาน!$A:$C,3,FALSE)</f>
        <v>0</v>
      </c>
    </row>
    <row r="181" spans="1:9" ht="15.75" customHeight="1" x14ac:dyDescent="0.2">
      <c r="A181">
        <f>'Data รายชื่อ'!B181</f>
        <v>0</v>
      </c>
      <c r="B181">
        <f>'Data รายชื่อ'!C181</f>
        <v>0</v>
      </c>
      <c r="C181">
        <f>'Data รายชื่อ'!D181</f>
        <v>0</v>
      </c>
      <c r="D181" t="str">
        <f t="shared" si="3"/>
        <v>0  0</v>
      </c>
      <c r="E181" t="e">
        <f>IF(VLOOKUP(A181,'Data รายชื่อ'!$B$2:$H$300,6,FALSE)="D03","ชีววิทยา","สัตววิทยา")</f>
        <v>#N/A</v>
      </c>
      <c r="F181" t="e">
        <f>LEFT((VLOOKUP(A181,'Data รายชื่อ'!$B$2:$H$300,7,FALSE)),5)</f>
        <v>#N/A</v>
      </c>
      <c r="G181" t="e">
        <f>VLOOKUP(F181,'D35'!$A$2:$B$38,2,FALSE)</f>
        <v>#N/A</v>
      </c>
      <c r="H181">
        <f>VLOOKUP(A181,ฝึกงาน!$A:$C,2,FALSE)</f>
        <v>0</v>
      </c>
      <c r="I181">
        <f>VLOOKUP(A181,ฝึกงาน!$A:$C,3,FALSE)</f>
        <v>0</v>
      </c>
    </row>
    <row r="182" spans="1:9" ht="15.75" customHeight="1" x14ac:dyDescent="0.2">
      <c r="A182">
        <f>'Data รายชื่อ'!B182</f>
        <v>0</v>
      </c>
      <c r="B182">
        <f>'Data รายชื่อ'!C182</f>
        <v>0</v>
      </c>
      <c r="C182">
        <f>'Data รายชื่อ'!D182</f>
        <v>0</v>
      </c>
      <c r="D182" t="str">
        <f t="shared" si="3"/>
        <v>0  0</v>
      </c>
      <c r="E182" t="e">
        <f>IF(VLOOKUP(A182,'Data รายชื่อ'!$B$2:$H$300,6,FALSE)="D03","ชีววิทยา","สัตววิทยา")</f>
        <v>#N/A</v>
      </c>
      <c r="F182" t="e">
        <f>LEFT((VLOOKUP(A182,'Data รายชื่อ'!$B$2:$H$300,7,FALSE)),5)</f>
        <v>#N/A</v>
      </c>
      <c r="G182" t="e">
        <f>VLOOKUP(F182,'D35'!$A$2:$B$38,2,FALSE)</f>
        <v>#N/A</v>
      </c>
      <c r="H182">
        <f>VLOOKUP(A182,ฝึกงาน!$A:$C,2,FALSE)</f>
        <v>0</v>
      </c>
      <c r="I182">
        <f>VLOOKUP(A182,ฝึกงาน!$A:$C,3,FALSE)</f>
        <v>0</v>
      </c>
    </row>
    <row r="183" spans="1:9" ht="15.75" customHeight="1" x14ac:dyDescent="0.2">
      <c r="A183">
        <f>'Data รายชื่อ'!B183</f>
        <v>0</v>
      </c>
      <c r="B183">
        <f>'Data รายชื่อ'!C183</f>
        <v>0</v>
      </c>
      <c r="C183">
        <f>'Data รายชื่อ'!D183</f>
        <v>0</v>
      </c>
      <c r="D183" t="str">
        <f t="shared" si="3"/>
        <v>0  0</v>
      </c>
      <c r="E183" t="e">
        <f>IF(VLOOKUP(A183,'Data รายชื่อ'!$B$2:$H$300,6,FALSE)="D03","ชีววิทยา","สัตววิทยา")</f>
        <v>#N/A</v>
      </c>
      <c r="F183" t="e">
        <f>LEFT((VLOOKUP(A183,'Data รายชื่อ'!$B$2:$H$300,7,FALSE)),5)</f>
        <v>#N/A</v>
      </c>
      <c r="G183" t="e">
        <f>VLOOKUP(F183,'D35'!$A$2:$B$38,2,FALSE)</f>
        <v>#N/A</v>
      </c>
      <c r="H183">
        <f>VLOOKUP(A183,ฝึกงาน!$A:$C,2,FALSE)</f>
        <v>0</v>
      </c>
      <c r="I183">
        <f>VLOOKUP(A183,ฝึกงาน!$A:$C,3,FALSE)</f>
        <v>0</v>
      </c>
    </row>
    <row r="184" spans="1:9" ht="15.75" customHeight="1" x14ac:dyDescent="0.2">
      <c r="A184">
        <f>'Data รายชื่อ'!B184</f>
        <v>0</v>
      </c>
      <c r="B184">
        <f>'Data รายชื่อ'!C184</f>
        <v>0</v>
      </c>
      <c r="C184">
        <f>'Data รายชื่อ'!D184</f>
        <v>0</v>
      </c>
      <c r="D184" t="str">
        <f t="shared" si="3"/>
        <v>0  0</v>
      </c>
      <c r="E184" t="e">
        <f>IF(VLOOKUP(A184,'Data รายชื่อ'!$B$2:$H$300,6,FALSE)="D03","ชีววิทยา","สัตววิทยา")</f>
        <v>#N/A</v>
      </c>
      <c r="F184" t="e">
        <f>LEFT((VLOOKUP(A184,'Data รายชื่อ'!$B$2:$H$300,7,FALSE)),5)</f>
        <v>#N/A</v>
      </c>
      <c r="G184" t="e">
        <f>VLOOKUP(F184,'D35'!$A$2:$B$38,2,FALSE)</f>
        <v>#N/A</v>
      </c>
      <c r="H184">
        <f>VLOOKUP(A184,ฝึกงาน!$A:$C,2,FALSE)</f>
        <v>0</v>
      </c>
      <c r="I184">
        <f>VLOOKUP(A184,ฝึกงาน!$A:$C,3,FALSE)</f>
        <v>0</v>
      </c>
    </row>
    <row r="185" spans="1:9" ht="15.75" customHeight="1" x14ac:dyDescent="0.2">
      <c r="A185">
        <f>'Data รายชื่อ'!B185</f>
        <v>0</v>
      </c>
      <c r="B185">
        <f>'Data รายชื่อ'!C185</f>
        <v>0</v>
      </c>
      <c r="C185">
        <f>'Data รายชื่อ'!D185</f>
        <v>0</v>
      </c>
      <c r="D185" t="str">
        <f t="shared" si="3"/>
        <v>0  0</v>
      </c>
      <c r="E185" t="e">
        <f>IF(VLOOKUP(A185,'Data รายชื่อ'!$B$2:$H$300,6,FALSE)="D03","ชีววิทยา","สัตววิทยา")</f>
        <v>#N/A</v>
      </c>
      <c r="F185" t="e">
        <f>LEFT((VLOOKUP(A185,'Data รายชื่อ'!$B$2:$H$300,7,FALSE)),5)</f>
        <v>#N/A</v>
      </c>
      <c r="G185" t="e">
        <f>VLOOKUP(F185,'D35'!$A$2:$B$38,2,FALSE)</f>
        <v>#N/A</v>
      </c>
      <c r="H185">
        <f>VLOOKUP(A185,ฝึกงาน!$A:$C,2,FALSE)</f>
        <v>0</v>
      </c>
      <c r="I185">
        <f>VLOOKUP(A185,ฝึกงาน!$A:$C,3,FALSE)</f>
        <v>0</v>
      </c>
    </row>
    <row r="186" spans="1:9" ht="15.75" customHeight="1" x14ac:dyDescent="0.2">
      <c r="A186">
        <f>'Data รายชื่อ'!B186</f>
        <v>0</v>
      </c>
      <c r="B186">
        <f>'Data รายชื่อ'!C186</f>
        <v>0</v>
      </c>
      <c r="C186">
        <f>'Data รายชื่อ'!D186</f>
        <v>0</v>
      </c>
      <c r="D186" t="str">
        <f t="shared" si="3"/>
        <v>0  0</v>
      </c>
      <c r="E186" t="e">
        <f>IF(VLOOKUP(A186,'Data รายชื่อ'!$B$2:$H$300,6,FALSE)="D03","ชีววิทยา","สัตววิทยา")</f>
        <v>#N/A</v>
      </c>
      <c r="F186" t="e">
        <f>LEFT((VLOOKUP(A186,'Data รายชื่อ'!$B$2:$H$300,7,FALSE)),5)</f>
        <v>#N/A</v>
      </c>
      <c r="G186" t="e">
        <f>VLOOKUP(F186,'D35'!$A$2:$B$38,2,FALSE)</f>
        <v>#N/A</v>
      </c>
      <c r="H186">
        <f>VLOOKUP(A186,ฝึกงาน!$A:$C,2,FALSE)</f>
        <v>0</v>
      </c>
      <c r="I186">
        <f>VLOOKUP(A186,ฝึกงาน!$A:$C,3,FALSE)</f>
        <v>0</v>
      </c>
    </row>
    <row r="187" spans="1:9" ht="15.75" customHeight="1" x14ac:dyDescent="0.2">
      <c r="A187">
        <f>'Data รายชื่อ'!B187</f>
        <v>0</v>
      </c>
      <c r="B187">
        <f>'Data รายชื่อ'!C187</f>
        <v>0</v>
      </c>
      <c r="C187">
        <f>'Data รายชื่อ'!D187</f>
        <v>0</v>
      </c>
      <c r="D187" t="str">
        <f t="shared" si="3"/>
        <v>0  0</v>
      </c>
      <c r="E187" t="e">
        <f>IF(VLOOKUP(A187,'Data รายชื่อ'!$B$2:$H$300,6,FALSE)="D03","ชีววิทยา","สัตววิทยา")</f>
        <v>#N/A</v>
      </c>
      <c r="F187" t="e">
        <f>LEFT((VLOOKUP(A187,'Data รายชื่อ'!$B$2:$H$300,7,FALSE)),5)</f>
        <v>#N/A</v>
      </c>
      <c r="G187" t="e">
        <f>VLOOKUP(F187,'D35'!$A$2:$B$38,2,FALSE)</f>
        <v>#N/A</v>
      </c>
      <c r="H187">
        <f>VLOOKUP(A187,ฝึกงาน!$A:$C,2,FALSE)</f>
        <v>0</v>
      </c>
      <c r="I187">
        <f>VLOOKUP(A187,ฝึกงาน!$A:$C,3,FALSE)</f>
        <v>0</v>
      </c>
    </row>
    <row r="188" spans="1:9" ht="15.75" customHeight="1" x14ac:dyDescent="0.2">
      <c r="A188">
        <f>'Data รายชื่อ'!B188</f>
        <v>0</v>
      </c>
      <c r="B188">
        <f>'Data รายชื่อ'!C188</f>
        <v>0</v>
      </c>
      <c r="C188">
        <f>'Data รายชื่อ'!D188</f>
        <v>0</v>
      </c>
      <c r="D188" t="str">
        <f t="shared" si="3"/>
        <v>0  0</v>
      </c>
      <c r="E188" t="e">
        <f>IF(VLOOKUP(A188,'Data รายชื่อ'!$B$2:$H$300,6,FALSE)="D03","ชีววิทยา","สัตววิทยา")</f>
        <v>#N/A</v>
      </c>
      <c r="F188" t="e">
        <f>LEFT((VLOOKUP(A188,'Data รายชื่อ'!$B$2:$H$300,7,FALSE)),5)</f>
        <v>#N/A</v>
      </c>
      <c r="G188" t="e">
        <f>VLOOKUP(F188,'D35'!$A$2:$B$38,2,FALSE)</f>
        <v>#N/A</v>
      </c>
      <c r="H188">
        <f>VLOOKUP(A188,ฝึกงาน!$A:$C,2,FALSE)</f>
        <v>0</v>
      </c>
      <c r="I188">
        <f>VLOOKUP(A188,ฝึกงาน!$A:$C,3,FALSE)</f>
        <v>0</v>
      </c>
    </row>
    <row r="189" spans="1:9" ht="15.75" customHeight="1" x14ac:dyDescent="0.2">
      <c r="A189">
        <f>'Data รายชื่อ'!B189</f>
        <v>0</v>
      </c>
      <c r="B189">
        <f>'Data รายชื่อ'!C189</f>
        <v>0</v>
      </c>
      <c r="C189">
        <f>'Data รายชื่อ'!D189</f>
        <v>0</v>
      </c>
      <c r="D189" t="str">
        <f t="shared" si="3"/>
        <v>0  0</v>
      </c>
      <c r="E189" t="e">
        <f>IF(VLOOKUP(A189,'Data รายชื่อ'!$B$2:$H$300,6,FALSE)="D03","ชีววิทยา","สัตววิทยา")</f>
        <v>#N/A</v>
      </c>
      <c r="F189" t="e">
        <f>LEFT((VLOOKUP(A189,'Data รายชื่อ'!$B$2:$H$300,7,FALSE)),5)</f>
        <v>#N/A</v>
      </c>
      <c r="G189" t="e">
        <f>VLOOKUP(F189,'D35'!$A$2:$B$38,2,FALSE)</f>
        <v>#N/A</v>
      </c>
      <c r="H189">
        <f>VLOOKUP(A189,ฝึกงาน!$A:$C,2,FALSE)</f>
        <v>0</v>
      </c>
      <c r="I189">
        <f>VLOOKUP(A189,ฝึกงาน!$A:$C,3,FALSE)</f>
        <v>0</v>
      </c>
    </row>
    <row r="190" spans="1:9" ht="15.75" customHeight="1" x14ac:dyDescent="0.2">
      <c r="A190">
        <f>'Data รายชื่อ'!B190</f>
        <v>0</v>
      </c>
      <c r="B190">
        <f>'Data รายชื่อ'!C190</f>
        <v>0</v>
      </c>
      <c r="C190">
        <f>'Data รายชื่อ'!D190</f>
        <v>0</v>
      </c>
      <c r="D190" t="str">
        <f t="shared" si="3"/>
        <v>0  0</v>
      </c>
      <c r="E190" t="e">
        <f>IF(VLOOKUP(A190,'Data รายชื่อ'!$B$2:$H$300,6,FALSE)="D03","ชีววิทยา","สัตววิทยา")</f>
        <v>#N/A</v>
      </c>
      <c r="F190" t="e">
        <f>LEFT((VLOOKUP(A190,'Data รายชื่อ'!$B$2:$H$300,7,FALSE)),5)</f>
        <v>#N/A</v>
      </c>
      <c r="G190" t="e">
        <f>VLOOKUP(F190,'D35'!$A$2:$B$38,2,FALSE)</f>
        <v>#N/A</v>
      </c>
      <c r="H190">
        <f>VLOOKUP(A190,ฝึกงาน!$A:$C,2,FALSE)</f>
        <v>0</v>
      </c>
      <c r="I190">
        <f>VLOOKUP(A190,ฝึกงาน!$A:$C,3,FALSE)</f>
        <v>0</v>
      </c>
    </row>
    <row r="191" spans="1:9" ht="15.75" customHeight="1" x14ac:dyDescent="0.2">
      <c r="A191">
        <f>'Data รายชื่อ'!B191</f>
        <v>0</v>
      </c>
      <c r="B191">
        <f>'Data รายชื่อ'!C191</f>
        <v>0</v>
      </c>
      <c r="C191">
        <f>'Data รายชื่อ'!D191</f>
        <v>0</v>
      </c>
      <c r="D191" t="str">
        <f t="shared" si="3"/>
        <v>0  0</v>
      </c>
      <c r="E191" t="e">
        <f>IF(VLOOKUP(A191,'Data รายชื่อ'!$B$2:$H$300,6,FALSE)="D03","ชีววิทยา","สัตววิทยา")</f>
        <v>#N/A</v>
      </c>
      <c r="F191" t="e">
        <f>LEFT((VLOOKUP(A191,'Data รายชื่อ'!$B$2:$H$300,7,FALSE)),5)</f>
        <v>#N/A</v>
      </c>
      <c r="G191" t="e">
        <f>VLOOKUP(F191,'D35'!$A$2:$B$38,2,FALSE)</f>
        <v>#N/A</v>
      </c>
      <c r="H191">
        <f>VLOOKUP(A191,ฝึกงาน!$A:$C,2,FALSE)</f>
        <v>0</v>
      </c>
      <c r="I191">
        <f>VLOOKUP(A191,ฝึกงาน!$A:$C,3,FALSE)</f>
        <v>0</v>
      </c>
    </row>
    <row r="192" spans="1:9" ht="15.75" customHeight="1" x14ac:dyDescent="0.2">
      <c r="A192">
        <f>'Data รายชื่อ'!B192</f>
        <v>0</v>
      </c>
      <c r="B192">
        <f>'Data รายชื่อ'!C192</f>
        <v>0</v>
      </c>
      <c r="C192">
        <f>'Data รายชื่อ'!D192</f>
        <v>0</v>
      </c>
      <c r="D192" t="str">
        <f t="shared" si="3"/>
        <v>0  0</v>
      </c>
      <c r="E192" t="e">
        <f>IF(VLOOKUP(A192,'Data รายชื่อ'!$B$2:$H$300,6,FALSE)="D03","ชีววิทยา","สัตววิทยา")</f>
        <v>#N/A</v>
      </c>
      <c r="F192" t="e">
        <f>LEFT((VLOOKUP(A192,'Data รายชื่อ'!$B$2:$H$300,7,FALSE)),5)</f>
        <v>#N/A</v>
      </c>
      <c r="G192" t="e">
        <f>VLOOKUP(F192,'D35'!$A$2:$B$38,2,FALSE)</f>
        <v>#N/A</v>
      </c>
      <c r="H192">
        <f>VLOOKUP(A192,ฝึกงาน!$A:$C,2,FALSE)</f>
        <v>0</v>
      </c>
      <c r="I192">
        <f>VLOOKUP(A192,ฝึกงาน!$A:$C,3,FALSE)</f>
        <v>0</v>
      </c>
    </row>
    <row r="193" spans="1:9" ht="15.75" customHeight="1" x14ac:dyDescent="0.2">
      <c r="A193">
        <f>'Data รายชื่อ'!B193</f>
        <v>0</v>
      </c>
      <c r="B193">
        <f>'Data รายชื่อ'!C193</f>
        <v>0</v>
      </c>
      <c r="C193">
        <f>'Data รายชื่อ'!D193</f>
        <v>0</v>
      </c>
      <c r="D193" t="str">
        <f t="shared" si="3"/>
        <v>0  0</v>
      </c>
      <c r="E193" t="e">
        <f>IF(VLOOKUP(A193,'Data รายชื่อ'!$B$2:$H$300,6,FALSE)="D03","ชีววิทยา","สัตววิทยา")</f>
        <v>#N/A</v>
      </c>
      <c r="F193" t="e">
        <f>LEFT((VLOOKUP(A193,'Data รายชื่อ'!$B$2:$H$300,7,FALSE)),5)</f>
        <v>#N/A</v>
      </c>
      <c r="G193" t="e">
        <f>VLOOKUP(F193,'D35'!$A$2:$B$38,2,FALSE)</f>
        <v>#N/A</v>
      </c>
      <c r="H193">
        <f>VLOOKUP(A193,ฝึกงาน!$A:$C,2,FALSE)</f>
        <v>0</v>
      </c>
      <c r="I193">
        <f>VLOOKUP(A193,ฝึกงาน!$A:$C,3,FALSE)</f>
        <v>0</v>
      </c>
    </row>
    <row r="194" spans="1:9" ht="15.75" customHeight="1" x14ac:dyDescent="0.2">
      <c r="A194">
        <f>'Data รายชื่อ'!B194</f>
        <v>0</v>
      </c>
      <c r="B194">
        <f>'Data รายชื่อ'!C194</f>
        <v>0</v>
      </c>
      <c r="C194">
        <f>'Data รายชื่อ'!D194</f>
        <v>0</v>
      </c>
      <c r="D194" t="str">
        <f t="shared" si="3"/>
        <v>0  0</v>
      </c>
      <c r="E194" t="e">
        <f>IF(VLOOKUP(A194,'Data รายชื่อ'!$B$2:$H$300,6,FALSE)="D03","ชีววิทยา","สัตววิทยา")</f>
        <v>#N/A</v>
      </c>
      <c r="F194" t="e">
        <f>LEFT((VLOOKUP(A194,'Data รายชื่อ'!$B$2:$H$300,7,FALSE)),5)</f>
        <v>#N/A</v>
      </c>
      <c r="G194" t="e">
        <f>VLOOKUP(F194,'D35'!$A$2:$B$38,2,FALSE)</f>
        <v>#N/A</v>
      </c>
      <c r="H194">
        <f>VLOOKUP(A194,ฝึกงาน!$A:$C,2,FALSE)</f>
        <v>0</v>
      </c>
      <c r="I194">
        <f>VLOOKUP(A194,ฝึกงาน!$A:$C,3,FALSE)</f>
        <v>0</v>
      </c>
    </row>
    <row r="195" spans="1:9" ht="15.75" customHeight="1" x14ac:dyDescent="0.2">
      <c r="A195">
        <f>'Data รายชื่อ'!B195</f>
        <v>0</v>
      </c>
      <c r="B195">
        <f>'Data รายชื่อ'!C195</f>
        <v>0</v>
      </c>
      <c r="C195">
        <f>'Data รายชื่อ'!D195</f>
        <v>0</v>
      </c>
      <c r="D195" t="str">
        <f t="shared" si="3"/>
        <v>0  0</v>
      </c>
      <c r="E195" t="e">
        <f>IF(VLOOKUP(A195,'Data รายชื่อ'!$B$2:$H$300,6,FALSE)="D03","ชีววิทยา","สัตววิทยา")</f>
        <v>#N/A</v>
      </c>
      <c r="F195" t="e">
        <f>LEFT((VLOOKUP(A195,'Data รายชื่อ'!$B$2:$H$300,7,FALSE)),5)</f>
        <v>#N/A</v>
      </c>
      <c r="G195" t="e">
        <f>VLOOKUP(F195,'D35'!$A$2:$B$38,2,FALSE)</f>
        <v>#N/A</v>
      </c>
      <c r="H195">
        <f>VLOOKUP(A195,ฝึกงาน!$A:$C,2,FALSE)</f>
        <v>0</v>
      </c>
      <c r="I195">
        <f>VLOOKUP(A195,ฝึกงาน!$A:$C,3,FALSE)</f>
        <v>0</v>
      </c>
    </row>
    <row r="196" spans="1:9" ht="15.75" customHeight="1" x14ac:dyDescent="0.2">
      <c r="A196">
        <f>'Data รายชื่อ'!B196</f>
        <v>0</v>
      </c>
      <c r="B196">
        <f>'Data รายชื่อ'!C196</f>
        <v>0</v>
      </c>
      <c r="C196">
        <f>'Data รายชื่อ'!D196</f>
        <v>0</v>
      </c>
      <c r="D196" t="str">
        <f t="shared" si="3"/>
        <v>0  0</v>
      </c>
      <c r="E196" t="e">
        <f>IF(VLOOKUP(A196,'Data รายชื่อ'!$B$2:$H$300,6,FALSE)="D03","ชีววิทยา","สัตววิทยา")</f>
        <v>#N/A</v>
      </c>
      <c r="F196" t="e">
        <f>LEFT((VLOOKUP(A196,'Data รายชื่อ'!$B$2:$H$300,7,FALSE)),5)</f>
        <v>#N/A</v>
      </c>
      <c r="G196" t="e">
        <f>VLOOKUP(F196,'D35'!$A$2:$B$38,2,FALSE)</f>
        <v>#N/A</v>
      </c>
      <c r="H196">
        <f>VLOOKUP(A196,ฝึกงาน!$A:$C,2,FALSE)</f>
        <v>0</v>
      </c>
      <c r="I196">
        <f>VLOOKUP(A196,ฝึกงาน!$A:$C,3,FALSE)</f>
        <v>0</v>
      </c>
    </row>
    <row r="197" spans="1:9" ht="15.75" customHeight="1" x14ac:dyDescent="0.2">
      <c r="A197">
        <f>'Data รายชื่อ'!B197</f>
        <v>0</v>
      </c>
      <c r="B197">
        <f>'Data รายชื่อ'!C197</f>
        <v>0</v>
      </c>
      <c r="C197">
        <f>'Data รายชื่อ'!D197</f>
        <v>0</v>
      </c>
      <c r="D197" t="str">
        <f t="shared" si="3"/>
        <v>0  0</v>
      </c>
      <c r="E197" t="e">
        <f>IF(VLOOKUP(A197,'Data รายชื่อ'!$B$2:$H$300,6,FALSE)="D03","ชีววิทยา","สัตววิทยา")</f>
        <v>#N/A</v>
      </c>
      <c r="F197" t="e">
        <f>LEFT((VLOOKUP(A197,'Data รายชื่อ'!$B$2:$H$300,7,FALSE)),5)</f>
        <v>#N/A</v>
      </c>
      <c r="G197" t="e">
        <f>VLOOKUP(F197,'D35'!$A$2:$B$38,2,FALSE)</f>
        <v>#N/A</v>
      </c>
      <c r="H197">
        <f>VLOOKUP(A197,ฝึกงาน!$A:$C,2,FALSE)</f>
        <v>0</v>
      </c>
      <c r="I197">
        <f>VLOOKUP(A197,ฝึกงาน!$A:$C,3,FALSE)</f>
        <v>0</v>
      </c>
    </row>
    <row r="198" spans="1:9" ht="15.75" customHeight="1" x14ac:dyDescent="0.2">
      <c r="A198">
        <f>'Data รายชื่อ'!B198</f>
        <v>0</v>
      </c>
      <c r="B198">
        <f>'Data รายชื่อ'!C198</f>
        <v>0</v>
      </c>
      <c r="C198">
        <f>'Data รายชื่อ'!D198</f>
        <v>0</v>
      </c>
      <c r="D198" t="str">
        <f t="shared" si="3"/>
        <v>0  0</v>
      </c>
      <c r="E198" t="e">
        <f>IF(VLOOKUP(A198,'Data รายชื่อ'!$B$2:$H$300,6,FALSE)="D03","ชีววิทยา","สัตววิทยา")</f>
        <v>#N/A</v>
      </c>
      <c r="F198" t="e">
        <f>LEFT((VLOOKUP(A198,'Data รายชื่อ'!$B$2:$H$300,7,FALSE)),5)</f>
        <v>#N/A</v>
      </c>
      <c r="G198" t="e">
        <f>VLOOKUP(F198,'D35'!$A$2:$B$38,2,FALSE)</f>
        <v>#N/A</v>
      </c>
      <c r="H198">
        <f>VLOOKUP(A198,ฝึกงาน!$A:$C,2,FALSE)</f>
        <v>0</v>
      </c>
      <c r="I198">
        <f>VLOOKUP(A198,ฝึกงาน!$A:$C,3,FALSE)</f>
        <v>0</v>
      </c>
    </row>
    <row r="199" spans="1:9" ht="15.75" customHeight="1" x14ac:dyDescent="0.2">
      <c r="A199">
        <f>'Data รายชื่อ'!B199</f>
        <v>0</v>
      </c>
      <c r="B199">
        <f>'Data รายชื่อ'!C199</f>
        <v>0</v>
      </c>
      <c r="C199">
        <f>'Data รายชื่อ'!D199</f>
        <v>0</v>
      </c>
      <c r="D199" t="str">
        <f t="shared" si="3"/>
        <v>0  0</v>
      </c>
      <c r="E199" t="e">
        <f>IF(VLOOKUP(A199,'Data รายชื่อ'!$B$2:$H$300,6,FALSE)="D03","ชีววิทยา","สัตววิทยา")</f>
        <v>#N/A</v>
      </c>
      <c r="F199" t="e">
        <f>LEFT((VLOOKUP(A199,'Data รายชื่อ'!$B$2:$H$300,7,FALSE)),5)</f>
        <v>#N/A</v>
      </c>
      <c r="G199" t="e">
        <f>VLOOKUP(F199,'D35'!$A$2:$B$38,2,FALSE)</f>
        <v>#N/A</v>
      </c>
      <c r="H199">
        <f>VLOOKUP(A199,ฝึกงาน!$A:$C,2,FALSE)</f>
        <v>0</v>
      </c>
      <c r="I199">
        <f>VLOOKUP(A199,ฝึกงาน!$A:$C,3,FALSE)</f>
        <v>0</v>
      </c>
    </row>
    <row r="200" spans="1:9" ht="15.75" customHeight="1" x14ac:dyDescent="0.2">
      <c r="A200">
        <f>'Data รายชื่อ'!B200</f>
        <v>0</v>
      </c>
      <c r="B200">
        <f>'Data รายชื่อ'!C200</f>
        <v>0</v>
      </c>
      <c r="C200">
        <f>'Data รายชื่อ'!D200</f>
        <v>0</v>
      </c>
      <c r="D200" t="str">
        <f t="shared" si="3"/>
        <v>0  0</v>
      </c>
      <c r="E200" t="e">
        <f>IF(VLOOKUP(A200,'Data รายชื่อ'!$B$2:$H$300,6,FALSE)="D03","ชีววิทยา","สัตววิทยา")</f>
        <v>#N/A</v>
      </c>
      <c r="F200" t="e">
        <f>LEFT((VLOOKUP(A200,'Data รายชื่อ'!$B$2:$H$300,7,FALSE)),5)</f>
        <v>#N/A</v>
      </c>
      <c r="G200" t="e">
        <f>VLOOKUP(F200,'D35'!$A$2:$B$38,2,FALSE)</f>
        <v>#N/A</v>
      </c>
      <c r="H200">
        <f>VLOOKUP(A200,ฝึกงาน!$A:$C,2,FALSE)</f>
        <v>0</v>
      </c>
      <c r="I200">
        <f>VLOOKUP(A200,ฝึกงาน!$A:$C,3,FALSE)</f>
        <v>0</v>
      </c>
    </row>
    <row r="201" spans="1:9" ht="15.75" customHeight="1" x14ac:dyDescent="0.2">
      <c r="A201">
        <f>'Data รายชื่อ'!B201</f>
        <v>0</v>
      </c>
      <c r="B201">
        <f>'Data รายชื่อ'!C201</f>
        <v>0</v>
      </c>
      <c r="C201">
        <f>'Data รายชื่อ'!D201</f>
        <v>0</v>
      </c>
      <c r="D201" t="str">
        <f t="shared" ref="D201:D264" si="4">B201 &amp;"  "&amp;C201</f>
        <v>0  0</v>
      </c>
      <c r="E201" t="e">
        <f>IF(VLOOKUP(A201,'Data รายชื่อ'!$B$2:$H$300,6,FALSE)="D03","ชีววิทยา","สัตววิทยา")</f>
        <v>#N/A</v>
      </c>
      <c r="F201" t="e">
        <f>LEFT((VLOOKUP(A201,'Data รายชื่อ'!$B$2:$H$300,7,FALSE)),5)</f>
        <v>#N/A</v>
      </c>
      <c r="G201" t="e">
        <f>VLOOKUP(F201,'D35'!$A$2:$B$38,2,FALSE)</f>
        <v>#N/A</v>
      </c>
      <c r="H201">
        <f>VLOOKUP(A201,ฝึกงาน!$A:$C,2,FALSE)</f>
        <v>0</v>
      </c>
      <c r="I201">
        <f>VLOOKUP(A201,ฝึกงาน!$A:$C,3,FALSE)</f>
        <v>0</v>
      </c>
    </row>
    <row r="202" spans="1:9" ht="15.75" customHeight="1" x14ac:dyDescent="0.2">
      <c r="A202">
        <f>'Data รายชื่อ'!B202</f>
        <v>0</v>
      </c>
      <c r="B202">
        <f>'Data รายชื่อ'!C202</f>
        <v>0</v>
      </c>
      <c r="C202">
        <f>'Data รายชื่อ'!D202</f>
        <v>0</v>
      </c>
      <c r="D202" t="str">
        <f t="shared" si="4"/>
        <v>0  0</v>
      </c>
      <c r="E202" t="e">
        <f>IF(VLOOKUP(A202,'Data รายชื่อ'!$B$2:$H$300,6,FALSE)="D03","ชีววิทยา","สัตววิทยา")</f>
        <v>#N/A</v>
      </c>
      <c r="F202" t="e">
        <f>LEFT((VLOOKUP(A202,'Data รายชื่อ'!$B$2:$H$300,7,FALSE)),5)</f>
        <v>#N/A</v>
      </c>
      <c r="G202" t="e">
        <f>VLOOKUP(F202,'D35'!$A$2:$B$38,2,FALSE)</f>
        <v>#N/A</v>
      </c>
      <c r="H202">
        <f>VLOOKUP(A202,ฝึกงาน!$A:$C,2,FALSE)</f>
        <v>0</v>
      </c>
      <c r="I202">
        <f>VLOOKUP(A202,ฝึกงาน!$A:$C,3,FALSE)</f>
        <v>0</v>
      </c>
    </row>
    <row r="203" spans="1:9" ht="15.75" customHeight="1" x14ac:dyDescent="0.2">
      <c r="A203">
        <f>'Data รายชื่อ'!B203</f>
        <v>0</v>
      </c>
      <c r="B203">
        <f>'Data รายชื่อ'!C203</f>
        <v>0</v>
      </c>
      <c r="C203">
        <f>'Data รายชื่อ'!D203</f>
        <v>0</v>
      </c>
      <c r="D203" t="str">
        <f t="shared" si="4"/>
        <v>0  0</v>
      </c>
      <c r="E203" t="e">
        <f>IF(VLOOKUP(A203,'Data รายชื่อ'!$B$2:$H$300,6,FALSE)="D03","ชีววิทยา","สัตววิทยา")</f>
        <v>#N/A</v>
      </c>
      <c r="F203" t="e">
        <f>LEFT((VLOOKUP(A203,'Data รายชื่อ'!$B$2:$H$300,7,FALSE)),5)</f>
        <v>#N/A</v>
      </c>
      <c r="G203" t="e">
        <f>VLOOKUP(F203,'D35'!$A$2:$B$38,2,FALSE)</f>
        <v>#N/A</v>
      </c>
      <c r="H203">
        <f>VLOOKUP(A203,ฝึกงาน!$A:$C,2,FALSE)</f>
        <v>0</v>
      </c>
      <c r="I203">
        <f>VLOOKUP(A203,ฝึกงาน!$A:$C,3,FALSE)</f>
        <v>0</v>
      </c>
    </row>
    <row r="204" spans="1:9" ht="15.75" customHeight="1" x14ac:dyDescent="0.2">
      <c r="A204">
        <f>'Data รายชื่อ'!B204</f>
        <v>0</v>
      </c>
      <c r="B204">
        <f>'Data รายชื่อ'!C204</f>
        <v>0</v>
      </c>
      <c r="C204">
        <f>'Data รายชื่อ'!D204</f>
        <v>0</v>
      </c>
      <c r="D204" t="str">
        <f t="shared" si="4"/>
        <v>0  0</v>
      </c>
      <c r="E204" t="e">
        <f>IF(VLOOKUP(A204,'Data รายชื่อ'!$B$2:$H$300,6,FALSE)="D03","ชีววิทยา","สัตววิทยา")</f>
        <v>#N/A</v>
      </c>
      <c r="F204" t="e">
        <f>LEFT((VLOOKUP(A204,'Data รายชื่อ'!$B$2:$H$300,7,FALSE)),5)</f>
        <v>#N/A</v>
      </c>
      <c r="G204" t="e">
        <f>VLOOKUP(F204,'D35'!$A$2:$B$38,2,FALSE)</f>
        <v>#N/A</v>
      </c>
      <c r="H204">
        <f>VLOOKUP(A204,ฝึกงาน!$A:$C,2,FALSE)</f>
        <v>0</v>
      </c>
      <c r="I204">
        <f>VLOOKUP(A204,ฝึกงาน!$A:$C,3,FALSE)</f>
        <v>0</v>
      </c>
    </row>
    <row r="205" spans="1:9" ht="15.75" customHeight="1" x14ac:dyDescent="0.2">
      <c r="A205">
        <f>'Data รายชื่อ'!B205</f>
        <v>0</v>
      </c>
      <c r="B205">
        <f>'Data รายชื่อ'!C205</f>
        <v>0</v>
      </c>
      <c r="C205">
        <f>'Data รายชื่อ'!D205</f>
        <v>0</v>
      </c>
      <c r="D205" t="str">
        <f t="shared" si="4"/>
        <v>0  0</v>
      </c>
      <c r="E205" t="e">
        <f>IF(VLOOKUP(A205,'Data รายชื่อ'!$B$2:$H$300,6,FALSE)="D03","ชีววิทยา","สัตววิทยา")</f>
        <v>#N/A</v>
      </c>
      <c r="F205" t="e">
        <f>LEFT((VLOOKUP(A205,'Data รายชื่อ'!$B$2:$H$300,7,FALSE)),5)</f>
        <v>#N/A</v>
      </c>
      <c r="G205" t="e">
        <f>VLOOKUP(F205,'D35'!$A$2:$B$38,2,FALSE)</f>
        <v>#N/A</v>
      </c>
      <c r="H205">
        <f>VLOOKUP(A205,ฝึกงาน!$A:$C,2,FALSE)</f>
        <v>0</v>
      </c>
      <c r="I205">
        <f>VLOOKUP(A205,ฝึกงาน!$A:$C,3,FALSE)</f>
        <v>0</v>
      </c>
    </row>
    <row r="206" spans="1:9" ht="15.75" customHeight="1" x14ac:dyDescent="0.2">
      <c r="A206">
        <f>'Data รายชื่อ'!B206</f>
        <v>0</v>
      </c>
      <c r="B206">
        <f>'Data รายชื่อ'!C206</f>
        <v>0</v>
      </c>
      <c r="C206">
        <f>'Data รายชื่อ'!D206</f>
        <v>0</v>
      </c>
      <c r="D206" t="str">
        <f t="shared" si="4"/>
        <v>0  0</v>
      </c>
      <c r="E206" t="e">
        <f>IF(VLOOKUP(A206,'Data รายชื่อ'!$B$2:$H$300,6,FALSE)="D03","ชีววิทยา","สัตววิทยา")</f>
        <v>#N/A</v>
      </c>
      <c r="F206" t="e">
        <f>LEFT((VLOOKUP(A206,'Data รายชื่อ'!$B$2:$H$300,7,FALSE)),5)</f>
        <v>#N/A</v>
      </c>
      <c r="G206" t="e">
        <f>VLOOKUP(F206,'D35'!$A$2:$B$38,2,FALSE)</f>
        <v>#N/A</v>
      </c>
      <c r="H206">
        <f>VLOOKUP(A206,ฝึกงาน!$A:$C,2,FALSE)</f>
        <v>0</v>
      </c>
      <c r="I206">
        <f>VLOOKUP(A206,ฝึกงาน!$A:$C,3,FALSE)</f>
        <v>0</v>
      </c>
    </row>
    <row r="207" spans="1:9" ht="15.75" customHeight="1" x14ac:dyDescent="0.2">
      <c r="A207">
        <f>'Data รายชื่อ'!B207</f>
        <v>0</v>
      </c>
      <c r="B207">
        <f>'Data รายชื่อ'!C207</f>
        <v>0</v>
      </c>
      <c r="C207">
        <f>'Data รายชื่อ'!D207</f>
        <v>0</v>
      </c>
      <c r="D207" t="str">
        <f t="shared" si="4"/>
        <v>0  0</v>
      </c>
      <c r="E207" t="e">
        <f>IF(VLOOKUP(A207,'Data รายชื่อ'!$B$2:$H$300,6,FALSE)="D03","ชีววิทยา","สัตววิทยา")</f>
        <v>#N/A</v>
      </c>
      <c r="F207" t="e">
        <f>LEFT((VLOOKUP(A207,'Data รายชื่อ'!$B$2:$H$300,7,FALSE)),5)</f>
        <v>#N/A</v>
      </c>
      <c r="G207" t="e">
        <f>VLOOKUP(F207,'D35'!$A$2:$B$38,2,FALSE)</f>
        <v>#N/A</v>
      </c>
      <c r="H207">
        <f>VLOOKUP(A207,ฝึกงาน!$A:$C,2,FALSE)</f>
        <v>0</v>
      </c>
      <c r="I207">
        <f>VLOOKUP(A207,ฝึกงาน!$A:$C,3,FALSE)</f>
        <v>0</v>
      </c>
    </row>
    <row r="208" spans="1:9" ht="15.75" customHeight="1" x14ac:dyDescent="0.2">
      <c r="A208">
        <f>'Data รายชื่อ'!B208</f>
        <v>0</v>
      </c>
      <c r="B208">
        <f>'Data รายชื่อ'!C208</f>
        <v>0</v>
      </c>
      <c r="C208">
        <f>'Data รายชื่อ'!D208</f>
        <v>0</v>
      </c>
      <c r="D208" t="str">
        <f t="shared" si="4"/>
        <v>0  0</v>
      </c>
      <c r="E208" t="e">
        <f>IF(VLOOKUP(A208,'Data รายชื่อ'!$B$2:$H$300,6,FALSE)="D03","ชีววิทยา","สัตววิทยา")</f>
        <v>#N/A</v>
      </c>
      <c r="F208" t="e">
        <f>LEFT((VLOOKUP(A208,'Data รายชื่อ'!$B$2:$H$300,7,FALSE)),5)</f>
        <v>#N/A</v>
      </c>
      <c r="G208" t="e">
        <f>VLOOKUP(F208,'D35'!$A$2:$B$38,2,FALSE)</f>
        <v>#N/A</v>
      </c>
      <c r="H208">
        <f>VLOOKUP(A208,ฝึกงาน!$A:$C,2,FALSE)</f>
        <v>0</v>
      </c>
      <c r="I208">
        <f>VLOOKUP(A208,ฝึกงาน!$A:$C,3,FALSE)</f>
        <v>0</v>
      </c>
    </row>
    <row r="209" spans="1:9" ht="15.75" customHeight="1" x14ac:dyDescent="0.2">
      <c r="A209">
        <f>'Data รายชื่อ'!B209</f>
        <v>0</v>
      </c>
      <c r="B209">
        <f>'Data รายชื่อ'!C209</f>
        <v>0</v>
      </c>
      <c r="C209">
        <f>'Data รายชื่อ'!D209</f>
        <v>0</v>
      </c>
      <c r="D209" t="str">
        <f t="shared" si="4"/>
        <v>0  0</v>
      </c>
      <c r="E209" t="e">
        <f>IF(VLOOKUP(A209,'Data รายชื่อ'!$B$2:$H$300,6,FALSE)="D03","ชีววิทยา","สัตววิทยา")</f>
        <v>#N/A</v>
      </c>
      <c r="F209" t="e">
        <f>LEFT((VLOOKUP(A209,'Data รายชื่อ'!$B$2:$H$300,7,FALSE)),5)</f>
        <v>#N/A</v>
      </c>
      <c r="G209" t="e">
        <f>VLOOKUP(F209,'D35'!$A$2:$B$38,2,FALSE)</f>
        <v>#N/A</v>
      </c>
      <c r="H209">
        <f>VLOOKUP(A209,ฝึกงาน!$A:$C,2,FALSE)</f>
        <v>0</v>
      </c>
      <c r="I209">
        <f>VLOOKUP(A209,ฝึกงาน!$A:$C,3,FALSE)</f>
        <v>0</v>
      </c>
    </row>
    <row r="210" spans="1:9" ht="15.75" customHeight="1" x14ac:dyDescent="0.2">
      <c r="A210">
        <f>'Data รายชื่อ'!B210</f>
        <v>0</v>
      </c>
      <c r="B210">
        <f>'Data รายชื่อ'!C210</f>
        <v>0</v>
      </c>
      <c r="C210">
        <f>'Data รายชื่อ'!D210</f>
        <v>0</v>
      </c>
      <c r="D210" t="str">
        <f t="shared" si="4"/>
        <v>0  0</v>
      </c>
      <c r="E210" t="e">
        <f>IF(VLOOKUP(A210,'Data รายชื่อ'!$B$2:$H$300,6,FALSE)="D03","ชีววิทยา","สัตววิทยา")</f>
        <v>#N/A</v>
      </c>
      <c r="F210" t="e">
        <f>LEFT((VLOOKUP(A210,'Data รายชื่อ'!$B$2:$H$300,7,FALSE)),5)</f>
        <v>#N/A</v>
      </c>
      <c r="G210" t="e">
        <f>VLOOKUP(F210,'D35'!$A$2:$B$38,2,FALSE)</f>
        <v>#N/A</v>
      </c>
      <c r="H210">
        <f>VLOOKUP(A210,ฝึกงาน!$A:$C,2,FALSE)</f>
        <v>0</v>
      </c>
      <c r="I210">
        <f>VLOOKUP(A210,ฝึกงาน!$A:$C,3,FALSE)</f>
        <v>0</v>
      </c>
    </row>
    <row r="211" spans="1:9" ht="15.75" customHeight="1" x14ac:dyDescent="0.2">
      <c r="A211">
        <f>'Data รายชื่อ'!B211</f>
        <v>0</v>
      </c>
      <c r="B211">
        <f>'Data รายชื่อ'!C211</f>
        <v>0</v>
      </c>
      <c r="C211">
        <f>'Data รายชื่อ'!D211</f>
        <v>0</v>
      </c>
      <c r="D211" t="str">
        <f t="shared" si="4"/>
        <v>0  0</v>
      </c>
      <c r="E211" t="e">
        <f>IF(VLOOKUP(A211,'Data รายชื่อ'!$B$2:$H$300,6,FALSE)="D03","ชีววิทยา","สัตววิทยา")</f>
        <v>#N/A</v>
      </c>
      <c r="F211" t="e">
        <f>LEFT((VLOOKUP(A211,'Data รายชื่อ'!$B$2:$H$300,7,FALSE)),5)</f>
        <v>#N/A</v>
      </c>
      <c r="G211" t="e">
        <f>VLOOKUP(F211,'D35'!$A$2:$B$38,2,FALSE)</f>
        <v>#N/A</v>
      </c>
      <c r="H211">
        <f>VLOOKUP(A211,ฝึกงาน!$A:$C,2,FALSE)</f>
        <v>0</v>
      </c>
      <c r="I211">
        <f>VLOOKUP(A211,ฝึกงาน!$A:$C,3,FALSE)</f>
        <v>0</v>
      </c>
    </row>
    <row r="212" spans="1:9" ht="15.75" customHeight="1" x14ac:dyDescent="0.2">
      <c r="A212">
        <f>'Data รายชื่อ'!B212</f>
        <v>0</v>
      </c>
      <c r="B212">
        <f>'Data รายชื่อ'!C212</f>
        <v>0</v>
      </c>
      <c r="C212">
        <f>'Data รายชื่อ'!D212</f>
        <v>0</v>
      </c>
      <c r="D212" t="str">
        <f t="shared" si="4"/>
        <v>0  0</v>
      </c>
      <c r="E212" t="e">
        <f>IF(VLOOKUP(A212,'Data รายชื่อ'!$B$2:$H$300,6,FALSE)="D03","ชีววิทยา","สัตววิทยา")</f>
        <v>#N/A</v>
      </c>
      <c r="F212" t="e">
        <f>LEFT((VLOOKUP(A212,'Data รายชื่อ'!$B$2:$H$300,7,FALSE)),5)</f>
        <v>#N/A</v>
      </c>
      <c r="G212" t="e">
        <f>VLOOKUP(F212,'D35'!$A$2:$B$38,2,FALSE)</f>
        <v>#N/A</v>
      </c>
      <c r="H212">
        <f>VLOOKUP(A212,ฝึกงาน!$A:$C,2,FALSE)</f>
        <v>0</v>
      </c>
      <c r="I212">
        <f>VLOOKUP(A212,ฝึกงาน!$A:$C,3,FALSE)</f>
        <v>0</v>
      </c>
    </row>
    <row r="213" spans="1:9" ht="15.75" customHeight="1" x14ac:dyDescent="0.2">
      <c r="A213">
        <f>'Data รายชื่อ'!B213</f>
        <v>0</v>
      </c>
      <c r="B213">
        <f>'Data รายชื่อ'!C213</f>
        <v>0</v>
      </c>
      <c r="C213">
        <f>'Data รายชื่อ'!D213</f>
        <v>0</v>
      </c>
      <c r="D213" t="str">
        <f t="shared" si="4"/>
        <v>0  0</v>
      </c>
      <c r="E213" t="e">
        <f>IF(VLOOKUP(A213,'Data รายชื่อ'!$B$2:$H$300,6,FALSE)="D03","ชีววิทยา","สัตววิทยา")</f>
        <v>#N/A</v>
      </c>
      <c r="F213" t="e">
        <f>LEFT((VLOOKUP(A213,'Data รายชื่อ'!$B$2:$H$300,7,FALSE)),5)</f>
        <v>#N/A</v>
      </c>
      <c r="G213" t="e">
        <f>VLOOKUP(F213,'D35'!$A$2:$B$38,2,FALSE)</f>
        <v>#N/A</v>
      </c>
      <c r="H213">
        <f>VLOOKUP(A213,ฝึกงาน!$A:$C,2,FALSE)</f>
        <v>0</v>
      </c>
      <c r="I213">
        <f>VLOOKUP(A213,ฝึกงาน!$A:$C,3,FALSE)</f>
        <v>0</v>
      </c>
    </row>
    <row r="214" spans="1:9" ht="15.75" customHeight="1" x14ac:dyDescent="0.2">
      <c r="A214">
        <f>'Data รายชื่อ'!B214</f>
        <v>0</v>
      </c>
      <c r="B214">
        <f>'Data รายชื่อ'!C214</f>
        <v>0</v>
      </c>
      <c r="C214">
        <f>'Data รายชื่อ'!D214</f>
        <v>0</v>
      </c>
      <c r="D214" t="str">
        <f t="shared" si="4"/>
        <v>0  0</v>
      </c>
      <c r="E214" t="e">
        <f>IF(VLOOKUP(A214,'Data รายชื่อ'!$B$2:$H$300,6,FALSE)="D03","ชีววิทยา","สัตววิทยา")</f>
        <v>#N/A</v>
      </c>
      <c r="F214" t="e">
        <f>LEFT((VLOOKUP(A214,'Data รายชื่อ'!$B$2:$H$300,7,FALSE)),5)</f>
        <v>#N/A</v>
      </c>
      <c r="G214" t="e">
        <f>VLOOKUP(F214,'D35'!$A$2:$B$38,2,FALSE)</f>
        <v>#N/A</v>
      </c>
      <c r="H214">
        <f>VLOOKUP(A214,ฝึกงาน!$A:$C,2,FALSE)</f>
        <v>0</v>
      </c>
      <c r="I214">
        <f>VLOOKUP(A214,ฝึกงาน!$A:$C,3,FALSE)</f>
        <v>0</v>
      </c>
    </row>
    <row r="215" spans="1:9" ht="15.75" customHeight="1" x14ac:dyDescent="0.2">
      <c r="A215">
        <f>'Data รายชื่อ'!B215</f>
        <v>0</v>
      </c>
      <c r="B215">
        <f>'Data รายชื่อ'!C215</f>
        <v>0</v>
      </c>
      <c r="C215">
        <f>'Data รายชื่อ'!D215</f>
        <v>0</v>
      </c>
      <c r="D215" t="str">
        <f t="shared" si="4"/>
        <v>0  0</v>
      </c>
      <c r="E215" t="e">
        <f>IF(VLOOKUP(A215,'Data รายชื่อ'!$B$2:$H$300,6,FALSE)="D03","ชีววิทยา","สัตววิทยา")</f>
        <v>#N/A</v>
      </c>
      <c r="F215" t="e">
        <f>LEFT((VLOOKUP(A215,'Data รายชื่อ'!$B$2:$H$300,7,FALSE)),5)</f>
        <v>#N/A</v>
      </c>
      <c r="G215" t="e">
        <f>VLOOKUP(F215,'D35'!$A$2:$B$38,2,FALSE)</f>
        <v>#N/A</v>
      </c>
      <c r="H215">
        <f>VLOOKUP(A215,ฝึกงาน!$A:$C,2,FALSE)</f>
        <v>0</v>
      </c>
      <c r="I215">
        <f>VLOOKUP(A215,ฝึกงาน!$A:$C,3,FALSE)</f>
        <v>0</v>
      </c>
    </row>
    <row r="216" spans="1:9" ht="15.75" customHeight="1" x14ac:dyDescent="0.2">
      <c r="A216">
        <f>'Data รายชื่อ'!B216</f>
        <v>0</v>
      </c>
      <c r="B216">
        <f>'Data รายชื่อ'!C216</f>
        <v>0</v>
      </c>
      <c r="C216">
        <f>'Data รายชื่อ'!D216</f>
        <v>0</v>
      </c>
      <c r="D216" t="str">
        <f t="shared" si="4"/>
        <v>0  0</v>
      </c>
      <c r="E216" t="e">
        <f>IF(VLOOKUP(A216,'Data รายชื่อ'!$B$2:$H$300,6,FALSE)="D03","ชีววิทยา","สัตววิทยา")</f>
        <v>#N/A</v>
      </c>
      <c r="F216" t="e">
        <f>LEFT((VLOOKUP(A216,'Data รายชื่อ'!$B$2:$H$300,7,FALSE)),5)</f>
        <v>#N/A</v>
      </c>
      <c r="G216" t="e">
        <f>VLOOKUP(F216,'D35'!$A$2:$B$38,2,FALSE)</f>
        <v>#N/A</v>
      </c>
      <c r="H216">
        <f>VLOOKUP(A216,ฝึกงาน!$A:$C,2,FALSE)</f>
        <v>0</v>
      </c>
      <c r="I216">
        <f>VLOOKUP(A216,ฝึกงาน!$A:$C,3,FALSE)</f>
        <v>0</v>
      </c>
    </row>
    <row r="217" spans="1:9" ht="15.75" customHeight="1" x14ac:dyDescent="0.2">
      <c r="A217">
        <f>'Data รายชื่อ'!B217</f>
        <v>0</v>
      </c>
      <c r="B217">
        <f>'Data รายชื่อ'!C217</f>
        <v>0</v>
      </c>
      <c r="C217">
        <f>'Data รายชื่อ'!D217</f>
        <v>0</v>
      </c>
      <c r="D217" t="str">
        <f t="shared" si="4"/>
        <v>0  0</v>
      </c>
      <c r="E217" t="e">
        <f>IF(VLOOKUP(A217,'Data รายชื่อ'!$B$2:$H$300,6,FALSE)="D03","ชีววิทยา","สัตววิทยา")</f>
        <v>#N/A</v>
      </c>
      <c r="F217" t="e">
        <f>LEFT((VLOOKUP(A217,'Data รายชื่อ'!$B$2:$H$300,7,FALSE)),5)</f>
        <v>#N/A</v>
      </c>
      <c r="G217" t="e">
        <f>VLOOKUP(F217,'D35'!$A$2:$B$38,2,FALSE)</f>
        <v>#N/A</v>
      </c>
      <c r="H217">
        <f>VLOOKUP(A217,ฝึกงาน!$A:$C,2,FALSE)</f>
        <v>0</v>
      </c>
      <c r="I217">
        <f>VLOOKUP(A217,ฝึกงาน!$A:$C,3,FALSE)</f>
        <v>0</v>
      </c>
    </row>
    <row r="218" spans="1:9" ht="15.75" customHeight="1" x14ac:dyDescent="0.2">
      <c r="A218">
        <f>'Data รายชื่อ'!B218</f>
        <v>0</v>
      </c>
      <c r="B218">
        <f>'Data รายชื่อ'!C218</f>
        <v>0</v>
      </c>
      <c r="C218">
        <f>'Data รายชื่อ'!D218</f>
        <v>0</v>
      </c>
      <c r="D218" t="str">
        <f t="shared" si="4"/>
        <v>0  0</v>
      </c>
      <c r="E218" t="e">
        <f>IF(VLOOKUP(A218,'Data รายชื่อ'!$B$2:$H$300,6,FALSE)="D03","ชีววิทยา","สัตววิทยา")</f>
        <v>#N/A</v>
      </c>
      <c r="F218" t="e">
        <f>LEFT((VLOOKUP(A218,'Data รายชื่อ'!$B$2:$H$300,7,FALSE)),5)</f>
        <v>#N/A</v>
      </c>
      <c r="G218" t="e">
        <f>VLOOKUP(F218,'D35'!$A$2:$B$38,2,FALSE)</f>
        <v>#N/A</v>
      </c>
      <c r="H218">
        <f>VLOOKUP(A218,ฝึกงาน!$A:$C,2,FALSE)</f>
        <v>0</v>
      </c>
      <c r="I218">
        <f>VLOOKUP(A218,ฝึกงาน!$A:$C,3,FALSE)</f>
        <v>0</v>
      </c>
    </row>
    <row r="219" spans="1:9" ht="15.75" customHeight="1" x14ac:dyDescent="0.2">
      <c r="A219">
        <f>'Data รายชื่อ'!B219</f>
        <v>0</v>
      </c>
      <c r="B219">
        <f>'Data รายชื่อ'!C219</f>
        <v>0</v>
      </c>
      <c r="C219">
        <f>'Data รายชื่อ'!D219</f>
        <v>0</v>
      </c>
      <c r="D219" t="str">
        <f t="shared" si="4"/>
        <v>0  0</v>
      </c>
      <c r="E219" t="e">
        <f>IF(VLOOKUP(A219,'Data รายชื่อ'!$B$2:$H$300,6,FALSE)="D03","ชีววิทยา","สัตววิทยา")</f>
        <v>#N/A</v>
      </c>
      <c r="F219" t="e">
        <f>LEFT((VLOOKUP(A219,'Data รายชื่อ'!$B$2:$H$300,7,FALSE)),5)</f>
        <v>#N/A</v>
      </c>
      <c r="G219" t="e">
        <f>VLOOKUP(F219,'D35'!$A$2:$B$38,2,FALSE)</f>
        <v>#N/A</v>
      </c>
      <c r="H219">
        <f>VLOOKUP(A219,ฝึกงาน!$A:$C,2,FALSE)</f>
        <v>0</v>
      </c>
      <c r="I219">
        <f>VLOOKUP(A219,ฝึกงาน!$A:$C,3,FALSE)</f>
        <v>0</v>
      </c>
    </row>
    <row r="220" spans="1:9" ht="15.75" customHeight="1" x14ac:dyDescent="0.2">
      <c r="A220">
        <f>'Data รายชื่อ'!B220</f>
        <v>0</v>
      </c>
      <c r="B220">
        <f>'Data รายชื่อ'!C220</f>
        <v>0</v>
      </c>
      <c r="C220">
        <f>'Data รายชื่อ'!D220</f>
        <v>0</v>
      </c>
      <c r="D220" t="str">
        <f t="shared" si="4"/>
        <v>0  0</v>
      </c>
      <c r="E220" t="e">
        <f>IF(VLOOKUP(A220,'Data รายชื่อ'!$B$2:$H$300,6,FALSE)="D03","ชีววิทยา","สัตววิทยา")</f>
        <v>#N/A</v>
      </c>
      <c r="F220" t="e">
        <f>LEFT((VLOOKUP(A220,'Data รายชื่อ'!$B$2:$H$300,7,FALSE)),5)</f>
        <v>#N/A</v>
      </c>
      <c r="G220" t="e">
        <f>VLOOKUP(F220,'D35'!$A$2:$B$38,2,FALSE)</f>
        <v>#N/A</v>
      </c>
      <c r="H220">
        <f>VLOOKUP(A220,ฝึกงาน!$A:$C,2,FALSE)</f>
        <v>0</v>
      </c>
      <c r="I220">
        <f>VLOOKUP(A220,ฝึกงาน!$A:$C,3,FALSE)</f>
        <v>0</v>
      </c>
    </row>
    <row r="221" spans="1:9" ht="15.75" customHeight="1" x14ac:dyDescent="0.2">
      <c r="A221">
        <f>'Data รายชื่อ'!B221</f>
        <v>0</v>
      </c>
      <c r="B221">
        <f>'Data รายชื่อ'!C221</f>
        <v>0</v>
      </c>
      <c r="C221">
        <f>'Data รายชื่อ'!D221</f>
        <v>0</v>
      </c>
      <c r="D221" t="str">
        <f t="shared" si="4"/>
        <v>0  0</v>
      </c>
      <c r="E221" t="e">
        <f>IF(VLOOKUP(A221,'Data รายชื่อ'!$B$2:$H$300,6,FALSE)="D03","ชีววิทยา","สัตววิทยา")</f>
        <v>#N/A</v>
      </c>
      <c r="F221" t="e">
        <f>LEFT((VLOOKUP(A221,'Data รายชื่อ'!$B$2:$H$300,7,FALSE)),5)</f>
        <v>#N/A</v>
      </c>
      <c r="G221" t="e">
        <f>VLOOKUP(F221,'D35'!$A$2:$B$38,2,FALSE)</f>
        <v>#N/A</v>
      </c>
      <c r="H221">
        <f>VLOOKUP(A221,ฝึกงาน!$A:$C,2,FALSE)</f>
        <v>0</v>
      </c>
      <c r="I221">
        <f>VLOOKUP(A221,ฝึกงาน!$A:$C,3,FALSE)</f>
        <v>0</v>
      </c>
    </row>
    <row r="222" spans="1:9" ht="15.75" customHeight="1" x14ac:dyDescent="0.2">
      <c r="A222">
        <f>'Data รายชื่อ'!B222</f>
        <v>0</v>
      </c>
      <c r="B222">
        <f>'Data รายชื่อ'!C222</f>
        <v>0</v>
      </c>
      <c r="C222">
        <f>'Data รายชื่อ'!D222</f>
        <v>0</v>
      </c>
      <c r="D222" t="str">
        <f t="shared" si="4"/>
        <v>0  0</v>
      </c>
      <c r="E222" t="e">
        <f>IF(VLOOKUP(A222,'Data รายชื่อ'!$B$2:$H$300,6,FALSE)="D03","ชีววิทยา","สัตววิทยา")</f>
        <v>#N/A</v>
      </c>
      <c r="F222" t="e">
        <f>LEFT((VLOOKUP(A222,'Data รายชื่อ'!$B$2:$H$300,7,FALSE)),5)</f>
        <v>#N/A</v>
      </c>
      <c r="G222" t="e">
        <f>VLOOKUP(F222,'D35'!$A$2:$B$38,2,FALSE)</f>
        <v>#N/A</v>
      </c>
      <c r="H222">
        <f>VLOOKUP(A222,ฝึกงาน!$A:$C,2,FALSE)</f>
        <v>0</v>
      </c>
      <c r="I222">
        <f>VLOOKUP(A222,ฝึกงาน!$A:$C,3,FALSE)</f>
        <v>0</v>
      </c>
    </row>
    <row r="223" spans="1:9" ht="15.75" customHeight="1" x14ac:dyDescent="0.2">
      <c r="A223">
        <f>'Data รายชื่อ'!B223</f>
        <v>0</v>
      </c>
      <c r="B223">
        <f>'Data รายชื่อ'!C223</f>
        <v>0</v>
      </c>
      <c r="C223">
        <f>'Data รายชื่อ'!D223</f>
        <v>0</v>
      </c>
      <c r="D223" t="str">
        <f t="shared" si="4"/>
        <v>0  0</v>
      </c>
      <c r="E223" t="e">
        <f>IF(VLOOKUP(A223,'Data รายชื่อ'!$B$2:$H$300,6,FALSE)="D03","ชีววิทยา","สัตววิทยา")</f>
        <v>#N/A</v>
      </c>
      <c r="F223" t="e">
        <f>LEFT((VLOOKUP(A223,'Data รายชื่อ'!$B$2:$H$300,7,FALSE)),5)</f>
        <v>#N/A</v>
      </c>
      <c r="G223" t="e">
        <f>VLOOKUP(F223,'D35'!$A$2:$B$38,2,FALSE)</f>
        <v>#N/A</v>
      </c>
      <c r="H223">
        <f>VLOOKUP(A223,ฝึกงาน!$A:$C,2,FALSE)</f>
        <v>0</v>
      </c>
      <c r="I223">
        <f>VLOOKUP(A223,ฝึกงาน!$A:$C,3,FALSE)</f>
        <v>0</v>
      </c>
    </row>
    <row r="224" spans="1:9" ht="15.75" customHeight="1" x14ac:dyDescent="0.2">
      <c r="A224">
        <f>'Data รายชื่อ'!B224</f>
        <v>0</v>
      </c>
      <c r="B224">
        <f>'Data รายชื่อ'!C224</f>
        <v>0</v>
      </c>
      <c r="C224">
        <f>'Data รายชื่อ'!D224</f>
        <v>0</v>
      </c>
      <c r="D224" t="str">
        <f t="shared" si="4"/>
        <v>0  0</v>
      </c>
      <c r="E224" t="e">
        <f>IF(VLOOKUP(A224,'Data รายชื่อ'!$B$2:$H$300,6,FALSE)="D03","ชีววิทยา","สัตววิทยา")</f>
        <v>#N/A</v>
      </c>
      <c r="F224" t="e">
        <f>LEFT((VLOOKUP(A224,'Data รายชื่อ'!$B$2:$H$300,7,FALSE)),5)</f>
        <v>#N/A</v>
      </c>
      <c r="G224" t="e">
        <f>VLOOKUP(F224,'D35'!$A$2:$B$38,2,FALSE)</f>
        <v>#N/A</v>
      </c>
      <c r="H224">
        <f>VLOOKUP(A224,ฝึกงาน!$A:$C,2,FALSE)</f>
        <v>0</v>
      </c>
      <c r="I224">
        <f>VLOOKUP(A224,ฝึกงาน!$A:$C,3,FALSE)</f>
        <v>0</v>
      </c>
    </row>
    <row r="225" spans="1:9" ht="15.75" customHeight="1" x14ac:dyDescent="0.2">
      <c r="A225">
        <f>'Data รายชื่อ'!B225</f>
        <v>0</v>
      </c>
      <c r="B225">
        <f>'Data รายชื่อ'!C225</f>
        <v>0</v>
      </c>
      <c r="C225">
        <f>'Data รายชื่อ'!D225</f>
        <v>0</v>
      </c>
      <c r="D225" t="str">
        <f t="shared" si="4"/>
        <v>0  0</v>
      </c>
      <c r="E225" t="e">
        <f>IF(VLOOKUP(A225,'Data รายชื่อ'!$B$2:$H$300,6,FALSE)="D03","ชีววิทยา","สัตววิทยา")</f>
        <v>#N/A</v>
      </c>
      <c r="F225" t="e">
        <f>LEFT((VLOOKUP(A225,'Data รายชื่อ'!$B$2:$H$300,7,FALSE)),5)</f>
        <v>#N/A</v>
      </c>
      <c r="G225" t="e">
        <f>VLOOKUP(F225,'D35'!$A$2:$B$38,2,FALSE)</f>
        <v>#N/A</v>
      </c>
      <c r="H225">
        <f>VLOOKUP(A225,ฝึกงาน!$A:$C,2,FALSE)</f>
        <v>0</v>
      </c>
      <c r="I225">
        <f>VLOOKUP(A225,ฝึกงาน!$A:$C,3,FALSE)</f>
        <v>0</v>
      </c>
    </row>
    <row r="226" spans="1:9" ht="15.75" customHeight="1" x14ac:dyDescent="0.2">
      <c r="A226">
        <f>'Data รายชื่อ'!B226</f>
        <v>0</v>
      </c>
      <c r="B226">
        <f>'Data รายชื่อ'!C226</f>
        <v>0</v>
      </c>
      <c r="C226">
        <f>'Data รายชื่อ'!D226</f>
        <v>0</v>
      </c>
      <c r="D226" t="str">
        <f t="shared" si="4"/>
        <v>0  0</v>
      </c>
      <c r="E226" t="e">
        <f>IF(VLOOKUP(A226,'Data รายชื่อ'!$B$2:$H$300,6,FALSE)="D03","ชีววิทยา","สัตววิทยา")</f>
        <v>#N/A</v>
      </c>
      <c r="F226" t="e">
        <f>LEFT((VLOOKUP(A226,'Data รายชื่อ'!$B$2:$H$300,7,FALSE)),5)</f>
        <v>#N/A</v>
      </c>
      <c r="G226" t="e">
        <f>VLOOKUP(F226,'D35'!$A$2:$B$38,2,FALSE)</f>
        <v>#N/A</v>
      </c>
      <c r="H226">
        <f>VLOOKUP(A226,ฝึกงาน!$A:$C,2,FALSE)</f>
        <v>0</v>
      </c>
      <c r="I226">
        <f>VLOOKUP(A226,ฝึกงาน!$A:$C,3,FALSE)</f>
        <v>0</v>
      </c>
    </row>
    <row r="227" spans="1:9" ht="15.75" customHeight="1" x14ac:dyDescent="0.2">
      <c r="A227">
        <f>'Data รายชื่อ'!B227</f>
        <v>0</v>
      </c>
      <c r="B227">
        <f>'Data รายชื่อ'!C227</f>
        <v>0</v>
      </c>
      <c r="C227">
        <f>'Data รายชื่อ'!D227</f>
        <v>0</v>
      </c>
      <c r="D227" t="str">
        <f t="shared" si="4"/>
        <v>0  0</v>
      </c>
      <c r="E227" t="e">
        <f>IF(VLOOKUP(A227,'Data รายชื่อ'!$B$2:$H$300,6,FALSE)="D03","ชีววิทยา","สัตววิทยา")</f>
        <v>#N/A</v>
      </c>
      <c r="F227" t="e">
        <f>LEFT((VLOOKUP(A227,'Data รายชื่อ'!$B$2:$H$300,7,FALSE)),5)</f>
        <v>#N/A</v>
      </c>
      <c r="G227" t="e">
        <f>VLOOKUP(F227,'D35'!$A$2:$B$38,2,FALSE)</f>
        <v>#N/A</v>
      </c>
      <c r="H227">
        <f>VLOOKUP(A227,ฝึกงาน!$A:$C,2,FALSE)</f>
        <v>0</v>
      </c>
      <c r="I227">
        <f>VLOOKUP(A227,ฝึกงาน!$A:$C,3,FALSE)</f>
        <v>0</v>
      </c>
    </row>
    <row r="228" spans="1:9" ht="15.75" customHeight="1" x14ac:dyDescent="0.2">
      <c r="A228">
        <f>'Data รายชื่อ'!B228</f>
        <v>0</v>
      </c>
      <c r="B228">
        <f>'Data รายชื่อ'!C228</f>
        <v>0</v>
      </c>
      <c r="C228">
        <f>'Data รายชื่อ'!D228</f>
        <v>0</v>
      </c>
      <c r="D228" t="str">
        <f t="shared" si="4"/>
        <v>0  0</v>
      </c>
      <c r="E228" t="e">
        <f>IF(VLOOKUP(A228,'Data รายชื่อ'!$B$2:$H$300,6,FALSE)="D03","ชีววิทยา","สัตววิทยา")</f>
        <v>#N/A</v>
      </c>
      <c r="F228" t="e">
        <f>LEFT((VLOOKUP(A228,'Data รายชื่อ'!$B$2:$H$300,7,FALSE)),5)</f>
        <v>#N/A</v>
      </c>
      <c r="G228" t="e">
        <f>VLOOKUP(F228,'D35'!$A$2:$B$38,2,FALSE)</f>
        <v>#N/A</v>
      </c>
      <c r="H228">
        <f>VLOOKUP(A228,ฝึกงาน!$A:$C,2,FALSE)</f>
        <v>0</v>
      </c>
      <c r="I228">
        <f>VLOOKUP(A228,ฝึกงาน!$A:$C,3,FALSE)</f>
        <v>0</v>
      </c>
    </row>
    <row r="229" spans="1:9" ht="15.75" customHeight="1" x14ac:dyDescent="0.2">
      <c r="A229">
        <f>'Data รายชื่อ'!B229</f>
        <v>0</v>
      </c>
      <c r="B229">
        <f>'Data รายชื่อ'!C229</f>
        <v>0</v>
      </c>
      <c r="C229">
        <f>'Data รายชื่อ'!D229</f>
        <v>0</v>
      </c>
      <c r="D229" t="str">
        <f t="shared" si="4"/>
        <v>0  0</v>
      </c>
      <c r="E229" t="e">
        <f>IF(VLOOKUP(A229,'Data รายชื่อ'!$B$2:$H$300,6,FALSE)="D03","ชีววิทยา","สัตววิทยา")</f>
        <v>#N/A</v>
      </c>
      <c r="F229" t="e">
        <f>LEFT((VLOOKUP(A229,'Data รายชื่อ'!$B$2:$H$300,7,FALSE)),5)</f>
        <v>#N/A</v>
      </c>
      <c r="G229" t="e">
        <f>VLOOKUP(F229,'D35'!$A$2:$B$38,2,FALSE)</f>
        <v>#N/A</v>
      </c>
      <c r="H229">
        <f>VLOOKUP(A229,ฝึกงาน!$A:$C,2,FALSE)</f>
        <v>0</v>
      </c>
      <c r="I229">
        <f>VLOOKUP(A229,ฝึกงาน!$A:$C,3,FALSE)</f>
        <v>0</v>
      </c>
    </row>
    <row r="230" spans="1:9" ht="15.75" customHeight="1" x14ac:dyDescent="0.2">
      <c r="A230">
        <f>'Data รายชื่อ'!B230</f>
        <v>0</v>
      </c>
      <c r="B230">
        <f>'Data รายชื่อ'!C230</f>
        <v>0</v>
      </c>
      <c r="C230">
        <f>'Data รายชื่อ'!D230</f>
        <v>0</v>
      </c>
      <c r="D230" t="str">
        <f t="shared" si="4"/>
        <v>0  0</v>
      </c>
      <c r="E230" t="e">
        <f>IF(VLOOKUP(A230,'Data รายชื่อ'!$B$2:$H$300,6,FALSE)="D03","ชีววิทยา","สัตววิทยา")</f>
        <v>#N/A</v>
      </c>
      <c r="F230" t="e">
        <f>LEFT((VLOOKUP(A230,'Data รายชื่อ'!$B$2:$H$300,7,FALSE)),5)</f>
        <v>#N/A</v>
      </c>
      <c r="G230" t="e">
        <f>VLOOKUP(F230,'D35'!$A$2:$B$38,2,FALSE)</f>
        <v>#N/A</v>
      </c>
      <c r="H230">
        <f>VLOOKUP(A230,ฝึกงาน!$A:$C,2,FALSE)</f>
        <v>0</v>
      </c>
      <c r="I230">
        <f>VLOOKUP(A230,ฝึกงาน!$A:$C,3,FALSE)</f>
        <v>0</v>
      </c>
    </row>
    <row r="231" spans="1:9" ht="15.75" customHeight="1" x14ac:dyDescent="0.2">
      <c r="A231">
        <f>'Data รายชื่อ'!B231</f>
        <v>0</v>
      </c>
      <c r="B231">
        <f>'Data รายชื่อ'!C231</f>
        <v>0</v>
      </c>
      <c r="C231">
        <f>'Data รายชื่อ'!D231</f>
        <v>0</v>
      </c>
      <c r="D231" t="str">
        <f t="shared" si="4"/>
        <v>0  0</v>
      </c>
      <c r="E231" t="e">
        <f>IF(VLOOKUP(A231,'Data รายชื่อ'!$B$2:$H$300,6,FALSE)="D03","ชีววิทยา","สัตววิทยา")</f>
        <v>#N/A</v>
      </c>
      <c r="F231" t="e">
        <f>LEFT((VLOOKUP(A231,'Data รายชื่อ'!$B$2:$H$300,7,FALSE)),5)</f>
        <v>#N/A</v>
      </c>
      <c r="G231" t="e">
        <f>VLOOKUP(F231,'D35'!$A$2:$B$38,2,FALSE)</f>
        <v>#N/A</v>
      </c>
      <c r="H231">
        <f>VLOOKUP(A231,ฝึกงาน!$A:$C,2,FALSE)</f>
        <v>0</v>
      </c>
      <c r="I231">
        <f>VLOOKUP(A231,ฝึกงาน!$A:$C,3,FALSE)</f>
        <v>0</v>
      </c>
    </row>
    <row r="232" spans="1:9" ht="15.75" customHeight="1" x14ac:dyDescent="0.2">
      <c r="A232">
        <f>'Data รายชื่อ'!B232</f>
        <v>0</v>
      </c>
      <c r="B232">
        <f>'Data รายชื่อ'!C232</f>
        <v>0</v>
      </c>
      <c r="C232">
        <f>'Data รายชื่อ'!D232</f>
        <v>0</v>
      </c>
      <c r="D232" t="str">
        <f t="shared" si="4"/>
        <v>0  0</v>
      </c>
      <c r="E232" t="e">
        <f>IF(VLOOKUP(A232,'Data รายชื่อ'!$B$2:$H$300,6,FALSE)="D03","ชีววิทยา","สัตววิทยา")</f>
        <v>#N/A</v>
      </c>
      <c r="F232" t="e">
        <f>LEFT((VLOOKUP(A232,'Data รายชื่อ'!$B$2:$H$300,7,FALSE)),5)</f>
        <v>#N/A</v>
      </c>
      <c r="G232" t="e">
        <f>VLOOKUP(F232,'D35'!$A$2:$B$38,2,FALSE)</f>
        <v>#N/A</v>
      </c>
      <c r="H232">
        <f>VLOOKUP(A232,ฝึกงาน!$A:$C,2,FALSE)</f>
        <v>0</v>
      </c>
      <c r="I232">
        <f>VLOOKUP(A232,ฝึกงาน!$A:$C,3,FALSE)</f>
        <v>0</v>
      </c>
    </row>
    <row r="233" spans="1:9" ht="15.75" customHeight="1" x14ac:dyDescent="0.2">
      <c r="A233">
        <f>'Data รายชื่อ'!B233</f>
        <v>0</v>
      </c>
      <c r="B233">
        <f>'Data รายชื่อ'!C233</f>
        <v>0</v>
      </c>
      <c r="C233">
        <f>'Data รายชื่อ'!D233</f>
        <v>0</v>
      </c>
      <c r="D233" t="str">
        <f t="shared" si="4"/>
        <v>0  0</v>
      </c>
      <c r="E233" t="e">
        <f>IF(VLOOKUP(A233,'Data รายชื่อ'!$B$2:$H$300,6,FALSE)="D03","ชีววิทยา","สัตววิทยา")</f>
        <v>#N/A</v>
      </c>
      <c r="F233" t="e">
        <f>LEFT((VLOOKUP(A233,'Data รายชื่อ'!$B$2:$H$300,7,FALSE)),5)</f>
        <v>#N/A</v>
      </c>
      <c r="G233" t="e">
        <f>VLOOKUP(F233,'D35'!$A$2:$B$38,2,FALSE)</f>
        <v>#N/A</v>
      </c>
      <c r="H233">
        <f>VLOOKUP(A233,ฝึกงาน!$A:$C,2,FALSE)</f>
        <v>0</v>
      </c>
      <c r="I233">
        <f>VLOOKUP(A233,ฝึกงาน!$A:$C,3,FALSE)</f>
        <v>0</v>
      </c>
    </row>
    <row r="234" spans="1:9" ht="15.75" customHeight="1" x14ac:dyDescent="0.2">
      <c r="A234">
        <f>'Data รายชื่อ'!B234</f>
        <v>0</v>
      </c>
      <c r="B234">
        <f>'Data รายชื่อ'!C234</f>
        <v>0</v>
      </c>
      <c r="C234">
        <f>'Data รายชื่อ'!D234</f>
        <v>0</v>
      </c>
      <c r="D234" t="str">
        <f t="shared" si="4"/>
        <v>0  0</v>
      </c>
      <c r="E234" t="e">
        <f>IF(VLOOKUP(A234,'Data รายชื่อ'!$B$2:$H$300,6,FALSE)="D03","ชีววิทยา","สัตววิทยา")</f>
        <v>#N/A</v>
      </c>
      <c r="F234" t="e">
        <f>LEFT((VLOOKUP(A234,'Data รายชื่อ'!$B$2:$H$300,7,FALSE)),5)</f>
        <v>#N/A</v>
      </c>
      <c r="G234" t="e">
        <f>VLOOKUP(F234,'D35'!$A$2:$B$38,2,FALSE)</f>
        <v>#N/A</v>
      </c>
      <c r="H234">
        <f>VLOOKUP(A234,ฝึกงาน!$A:$C,2,FALSE)</f>
        <v>0</v>
      </c>
      <c r="I234">
        <f>VLOOKUP(A234,ฝึกงาน!$A:$C,3,FALSE)</f>
        <v>0</v>
      </c>
    </row>
    <row r="235" spans="1:9" ht="15.75" customHeight="1" x14ac:dyDescent="0.2">
      <c r="A235">
        <f>'Data รายชื่อ'!B235</f>
        <v>0</v>
      </c>
      <c r="B235">
        <f>'Data รายชื่อ'!C235</f>
        <v>0</v>
      </c>
      <c r="C235">
        <f>'Data รายชื่อ'!D235</f>
        <v>0</v>
      </c>
      <c r="D235" t="str">
        <f t="shared" si="4"/>
        <v>0  0</v>
      </c>
      <c r="E235" t="e">
        <f>IF(VLOOKUP(A235,'Data รายชื่อ'!$B$2:$H$300,6,FALSE)="D03","ชีววิทยา","สัตววิทยา")</f>
        <v>#N/A</v>
      </c>
      <c r="F235" t="e">
        <f>LEFT((VLOOKUP(A235,'Data รายชื่อ'!$B$2:$H$300,7,FALSE)),5)</f>
        <v>#N/A</v>
      </c>
      <c r="G235" t="e">
        <f>VLOOKUP(F235,'D35'!$A$2:$B$38,2,FALSE)</f>
        <v>#N/A</v>
      </c>
      <c r="H235">
        <f>VLOOKUP(A235,ฝึกงาน!$A:$C,2,FALSE)</f>
        <v>0</v>
      </c>
      <c r="I235">
        <f>VLOOKUP(A235,ฝึกงาน!$A:$C,3,FALSE)</f>
        <v>0</v>
      </c>
    </row>
    <row r="236" spans="1:9" ht="15.75" customHeight="1" x14ac:dyDescent="0.2">
      <c r="A236">
        <f>'Data รายชื่อ'!B236</f>
        <v>0</v>
      </c>
      <c r="B236">
        <f>'Data รายชื่อ'!C236</f>
        <v>0</v>
      </c>
      <c r="C236">
        <f>'Data รายชื่อ'!D236</f>
        <v>0</v>
      </c>
      <c r="D236" t="str">
        <f t="shared" si="4"/>
        <v>0  0</v>
      </c>
      <c r="E236" t="e">
        <f>IF(VLOOKUP(A236,'Data รายชื่อ'!$B$2:$H$300,6,FALSE)="D03","ชีววิทยา","สัตววิทยา")</f>
        <v>#N/A</v>
      </c>
      <c r="F236" t="e">
        <f>LEFT((VLOOKUP(A236,'Data รายชื่อ'!$B$2:$H$300,7,FALSE)),5)</f>
        <v>#N/A</v>
      </c>
      <c r="G236" t="e">
        <f>VLOOKUP(F236,'D35'!$A$2:$B$38,2,FALSE)</f>
        <v>#N/A</v>
      </c>
      <c r="H236">
        <f>VLOOKUP(A236,ฝึกงาน!$A:$C,2,FALSE)</f>
        <v>0</v>
      </c>
      <c r="I236">
        <f>VLOOKUP(A236,ฝึกงาน!$A:$C,3,FALSE)</f>
        <v>0</v>
      </c>
    </row>
    <row r="237" spans="1:9" ht="15.75" customHeight="1" x14ac:dyDescent="0.2">
      <c r="A237">
        <f>'Data รายชื่อ'!B237</f>
        <v>0</v>
      </c>
      <c r="B237">
        <f>'Data รายชื่อ'!C237</f>
        <v>0</v>
      </c>
      <c r="C237">
        <f>'Data รายชื่อ'!D237</f>
        <v>0</v>
      </c>
      <c r="D237" t="str">
        <f t="shared" si="4"/>
        <v>0  0</v>
      </c>
      <c r="E237" t="e">
        <f>IF(VLOOKUP(A237,'Data รายชื่อ'!$B$2:$H$300,6,FALSE)="D03","ชีววิทยา","สัตววิทยา")</f>
        <v>#N/A</v>
      </c>
      <c r="F237" t="e">
        <f>LEFT((VLOOKUP(A237,'Data รายชื่อ'!$B$2:$H$300,7,FALSE)),5)</f>
        <v>#N/A</v>
      </c>
      <c r="G237" t="e">
        <f>VLOOKUP(F237,'D35'!$A$2:$B$38,2,FALSE)</f>
        <v>#N/A</v>
      </c>
      <c r="H237">
        <f>VLOOKUP(A237,ฝึกงาน!$A:$C,2,FALSE)</f>
        <v>0</v>
      </c>
      <c r="I237">
        <f>VLOOKUP(A237,ฝึกงาน!$A:$C,3,FALSE)</f>
        <v>0</v>
      </c>
    </row>
    <row r="238" spans="1:9" ht="15.75" customHeight="1" x14ac:dyDescent="0.2">
      <c r="A238">
        <f>'Data รายชื่อ'!B238</f>
        <v>0</v>
      </c>
      <c r="B238">
        <f>'Data รายชื่อ'!C238</f>
        <v>0</v>
      </c>
      <c r="C238">
        <f>'Data รายชื่อ'!D238</f>
        <v>0</v>
      </c>
      <c r="D238" t="str">
        <f t="shared" si="4"/>
        <v>0  0</v>
      </c>
      <c r="E238" t="e">
        <f>IF(VLOOKUP(A238,'Data รายชื่อ'!$B$2:$H$300,6,FALSE)="D03","ชีววิทยา","สัตววิทยา")</f>
        <v>#N/A</v>
      </c>
      <c r="F238" t="e">
        <f>LEFT((VLOOKUP(A238,'Data รายชื่อ'!$B$2:$H$300,7,FALSE)),5)</f>
        <v>#N/A</v>
      </c>
      <c r="G238" t="e">
        <f>VLOOKUP(F238,'D35'!$A$2:$B$38,2,FALSE)</f>
        <v>#N/A</v>
      </c>
      <c r="H238">
        <f>VLOOKUP(A238,ฝึกงาน!$A:$C,2,FALSE)</f>
        <v>0</v>
      </c>
      <c r="I238">
        <f>VLOOKUP(A238,ฝึกงาน!$A:$C,3,FALSE)</f>
        <v>0</v>
      </c>
    </row>
    <row r="239" spans="1:9" ht="15.75" customHeight="1" x14ac:dyDescent="0.2">
      <c r="A239">
        <f>'Data รายชื่อ'!B239</f>
        <v>0</v>
      </c>
      <c r="B239">
        <f>'Data รายชื่อ'!C239</f>
        <v>0</v>
      </c>
      <c r="C239">
        <f>'Data รายชื่อ'!D239</f>
        <v>0</v>
      </c>
      <c r="D239" t="str">
        <f t="shared" si="4"/>
        <v>0  0</v>
      </c>
      <c r="E239" t="e">
        <f>IF(VLOOKUP(A239,'Data รายชื่อ'!$B$2:$H$300,6,FALSE)="D03","ชีววิทยา","สัตววิทยา")</f>
        <v>#N/A</v>
      </c>
      <c r="F239" t="e">
        <f>LEFT((VLOOKUP(A239,'Data รายชื่อ'!$B$2:$H$300,7,FALSE)),5)</f>
        <v>#N/A</v>
      </c>
      <c r="G239" t="e">
        <f>VLOOKUP(F239,'D35'!$A$2:$B$38,2,FALSE)</f>
        <v>#N/A</v>
      </c>
      <c r="H239">
        <f>VLOOKUP(A239,ฝึกงาน!$A:$C,2,FALSE)</f>
        <v>0</v>
      </c>
      <c r="I239">
        <f>VLOOKUP(A239,ฝึกงาน!$A:$C,3,FALSE)</f>
        <v>0</v>
      </c>
    </row>
    <row r="240" spans="1:9" ht="15.75" customHeight="1" x14ac:dyDescent="0.2">
      <c r="A240">
        <f>'Data รายชื่อ'!B240</f>
        <v>0</v>
      </c>
      <c r="B240">
        <f>'Data รายชื่อ'!C240</f>
        <v>0</v>
      </c>
      <c r="C240">
        <f>'Data รายชื่อ'!D240</f>
        <v>0</v>
      </c>
      <c r="D240" t="str">
        <f t="shared" si="4"/>
        <v>0  0</v>
      </c>
      <c r="E240" t="e">
        <f>IF(VLOOKUP(A240,'Data รายชื่อ'!$B$2:$H$300,6,FALSE)="D03","ชีววิทยา","สัตววิทยา")</f>
        <v>#N/A</v>
      </c>
      <c r="F240" t="e">
        <f>LEFT((VLOOKUP(A240,'Data รายชื่อ'!$B$2:$H$300,7,FALSE)),5)</f>
        <v>#N/A</v>
      </c>
      <c r="G240" t="e">
        <f>VLOOKUP(F240,'D35'!$A$2:$B$38,2,FALSE)</f>
        <v>#N/A</v>
      </c>
      <c r="H240">
        <f>VLOOKUP(A240,ฝึกงาน!$A:$C,2,FALSE)</f>
        <v>0</v>
      </c>
      <c r="I240">
        <f>VLOOKUP(A240,ฝึกงาน!$A:$C,3,FALSE)</f>
        <v>0</v>
      </c>
    </row>
    <row r="241" spans="1:9" ht="15.75" customHeight="1" x14ac:dyDescent="0.2">
      <c r="A241">
        <f>'Data รายชื่อ'!B241</f>
        <v>0</v>
      </c>
      <c r="B241">
        <f>'Data รายชื่อ'!C241</f>
        <v>0</v>
      </c>
      <c r="C241">
        <f>'Data รายชื่อ'!D241</f>
        <v>0</v>
      </c>
      <c r="D241" t="str">
        <f t="shared" si="4"/>
        <v>0  0</v>
      </c>
      <c r="E241" t="e">
        <f>IF(VLOOKUP(A241,'Data รายชื่อ'!$B$2:$H$300,6,FALSE)="D03","ชีววิทยา","สัตววิทยา")</f>
        <v>#N/A</v>
      </c>
      <c r="F241" t="e">
        <f>LEFT((VLOOKUP(A241,'Data รายชื่อ'!$B$2:$H$300,7,FALSE)),5)</f>
        <v>#N/A</v>
      </c>
      <c r="G241" t="e">
        <f>VLOOKUP(F241,'D35'!$A$2:$B$38,2,FALSE)</f>
        <v>#N/A</v>
      </c>
      <c r="H241">
        <f>VLOOKUP(A241,ฝึกงาน!$A:$C,2,FALSE)</f>
        <v>0</v>
      </c>
      <c r="I241">
        <f>VLOOKUP(A241,ฝึกงาน!$A:$C,3,FALSE)</f>
        <v>0</v>
      </c>
    </row>
    <row r="242" spans="1:9" ht="15.75" customHeight="1" x14ac:dyDescent="0.2">
      <c r="A242">
        <f>'Data รายชื่อ'!B242</f>
        <v>0</v>
      </c>
      <c r="B242">
        <f>'Data รายชื่อ'!C242</f>
        <v>0</v>
      </c>
      <c r="C242">
        <f>'Data รายชื่อ'!D242</f>
        <v>0</v>
      </c>
      <c r="D242" t="str">
        <f t="shared" si="4"/>
        <v>0  0</v>
      </c>
      <c r="E242" t="e">
        <f>IF(VLOOKUP(A242,'Data รายชื่อ'!$B$2:$H$300,6,FALSE)="D03","ชีววิทยา","สัตววิทยา")</f>
        <v>#N/A</v>
      </c>
      <c r="F242" t="e">
        <f>LEFT((VLOOKUP(A242,'Data รายชื่อ'!$B$2:$H$300,7,FALSE)),5)</f>
        <v>#N/A</v>
      </c>
      <c r="G242" t="e">
        <f>VLOOKUP(F242,'D35'!$A$2:$B$38,2,FALSE)</f>
        <v>#N/A</v>
      </c>
      <c r="H242">
        <f>VLOOKUP(A242,ฝึกงาน!$A:$C,2,FALSE)</f>
        <v>0</v>
      </c>
      <c r="I242">
        <f>VLOOKUP(A242,ฝึกงาน!$A:$C,3,FALSE)</f>
        <v>0</v>
      </c>
    </row>
    <row r="243" spans="1:9" ht="15.75" customHeight="1" x14ac:dyDescent="0.2">
      <c r="A243">
        <f>'Data รายชื่อ'!B243</f>
        <v>0</v>
      </c>
      <c r="B243">
        <f>'Data รายชื่อ'!C243</f>
        <v>0</v>
      </c>
      <c r="C243">
        <f>'Data รายชื่อ'!D243</f>
        <v>0</v>
      </c>
      <c r="D243" t="str">
        <f t="shared" si="4"/>
        <v>0  0</v>
      </c>
      <c r="E243" t="e">
        <f>IF(VLOOKUP(A243,'Data รายชื่อ'!$B$2:$H$300,6,FALSE)="D03","ชีววิทยา","สัตววิทยา")</f>
        <v>#N/A</v>
      </c>
      <c r="F243" t="e">
        <f>LEFT((VLOOKUP(A243,'Data รายชื่อ'!$B$2:$H$300,7,FALSE)),5)</f>
        <v>#N/A</v>
      </c>
      <c r="G243" t="e">
        <f>VLOOKUP(F243,'D35'!$A$2:$B$38,2,FALSE)</f>
        <v>#N/A</v>
      </c>
      <c r="H243">
        <f>VLOOKUP(A243,ฝึกงาน!$A:$C,2,FALSE)</f>
        <v>0</v>
      </c>
      <c r="I243">
        <f>VLOOKUP(A243,ฝึกงาน!$A:$C,3,FALSE)</f>
        <v>0</v>
      </c>
    </row>
    <row r="244" spans="1:9" ht="15.75" customHeight="1" x14ac:dyDescent="0.2">
      <c r="A244">
        <f>'Data รายชื่อ'!B244</f>
        <v>0</v>
      </c>
      <c r="B244">
        <f>'Data รายชื่อ'!C244</f>
        <v>0</v>
      </c>
      <c r="C244">
        <f>'Data รายชื่อ'!D244</f>
        <v>0</v>
      </c>
      <c r="D244" t="str">
        <f t="shared" si="4"/>
        <v>0  0</v>
      </c>
      <c r="E244" t="e">
        <f>IF(VLOOKUP(A244,'Data รายชื่อ'!$B$2:$H$300,6,FALSE)="D03","ชีววิทยา","สัตววิทยา")</f>
        <v>#N/A</v>
      </c>
      <c r="F244" t="e">
        <f>LEFT((VLOOKUP(A244,'Data รายชื่อ'!$B$2:$H$300,7,FALSE)),5)</f>
        <v>#N/A</v>
      </c>
      <c r="G244" t="e">
        <f>VLOOKUP(F244,'D35'!$A$2:$B$38,2,FALSE)</f>
        <v>#N/A</v>
      </c>
      <c r="H244">
        <f>VLOOKUP(A244,ฝึกงาน!$A:$C,2,FALSE)</f>
        <v>0</v>
      </c>
      <c r="I244">
        <f>VLOOKUP(A244,ฝึกงาน!$A:$C,3,FALSE)</f>
        <v>0</v>
      </c>
    </row>
    <row r="245" spans="1:9" ht="15.75" customHeight="1" x14ac:dyDescent="0.2">
      <c r="A245">
        <f>'Data รายชื่อ'!B245</f>
        <v>0</v>
      </c>
      <c r="B245">
        <f>'Data รายชื่อ'!C245</f>
        <v>0</v>
      </c>
      <c r="C245">
        <f>'Data รายชื่อ'!D245</f>
        <v>0</v>
      </c>
      <c r="D245" t="str">
        <f t="shared" si="4"/>
        <v>0  0</v>
      </c>
      <c r="E245" t="e">
        <f>IF(VLOOKUP(A245,'Data รายชื่อ'!$B$2:$H$300,6,FALSE)="D03","ชีววิทยา","สัตววิทยา")</f>
        <v>#N/A</v>
      </c>
      <c r="F245" t="e">
        <f>LEFT((VLOOKUP(A245,'Data รายชื่อ'!$B$2:$H$300,7,FALSE)),5)</f>
        <v>#N/A</v>
      </c>
      <c r="G245" t="e">
        <f>VLOOKUP(F245,'D35'!$A$2:$B$38,2,FALSE)</f>
        <v>#N/A</v>
      </c>
      <c r="H245">
        <f>VLOOKUP(A245,ฝึกงาน!$A:$C,2,FALSE)</f>
        <v>0</v>
      </c>
      <c r="I245">
        <f>VLOOKUP(A245,ฝึกงาน!$A:$C,3,FALSE)</f>
        <v>0</v>
      </c>
    </row>
    <row r="246" spans="1:9" ht="15.75" customHeight="1" x14ac:dyDescent="0.2">
      <c r="A246">
        <f>'Data รายชื่อ'!B246</f>
        <v>0</v>
      </c>
      <c r="B246">
        <f>'Data รายชื่อ'!C246</f>
        <v>0</v>
      </c>
      <c r="C246">
        <f>'Data รายชื่อ'!D246</f>
        <v>0</v>
      </c>
      <c r="D246" t="str">
        <f t="shared" si="4"/>
        <v>0  0</v>
      </c>
      <c r="E246" t="e">
        <f>IF(VLOOKUP(A246,'Data รายชื่อ'!$B$2:$H$300,6,FALSE)="D03","ชีววิทยา","สัตววิทยา")</f>
        <v>#N/A</v>
      </c>
      <c r="F246" t="e">
        <f>LEFT((VLOOKUP(A246,'Data รายชื่อ'!$B$2:$H$300,7,FALSE)),5)</f>
        <v>#N/A</v>
      </c>
      <c r="G246" t="e">
        <f>VLOOKUP(F246,'D35'!$A$2:$B$38,2,FALSE)</f>
        <v>#N/A</v>
      </c>
      <c r="H246">
        <f>VLOOKUP(A246,ฝึกงาน!$A:$C,2,FALSE)</f>
        <v>0</v>
      </c>
      <c r="I246">
        <f>VLOOKUP(A246,ฝึกงาน!$A:$C,3,FALSE)</f>
        <v>0</v>
      </c>
    </row>
    <row r="247" spans="1:9" ht="15.75" customHeight="1" x14ac:dyDescent="0.2">
      <c r="A247">
        <f>'Data รายชื่อ'!B247</f>
        <v>0</v>
      </c>
      <c r="B247">
        <f>'Data รายชื่อ'!C247</f>
        <v>0</v>
      </c>
      <c r="C247">
        <f>'Data รายชื่อ'!D247</f>
        <v>0</v>
      </c>
      <c r="D247" t="str">
        <f t="shared" si="4"/>
        <v>0  0</v>
      </c>
      <c r="E247" t="e">
        <f>IF(VLOOKUP(A247,'Data รายชื่อ'!$B$2:$H$300,6,FALSE)="D03","ชีววิทยา","สัตววิทยา")</f>
        <v>#N/A</v>
      </c>
      <c r="F247" t="e">
        <f>LEFT((VLOOKUP(A247,'Data รายชื่อ'!$B$2:$H$300,7,FALSE)),5)</f>
        <v>#N/A</v>
      </c>
      <c r="G247" t="e">
        <f>VLOOKUP(F247,'D35'!$A$2:$B$38,2,FALSE)</f>
        <v>#N/A</v>
      </c>
      <c r="H247">
        <f>VLOOKUP(A247,ฝึกงาน!$A:$C,2,FALSE)</f>
        <v>0</v>
      </c>
      <c r="I247">
        <f>VLOOKUP(A247,ฝึกงาน!$A:$C,3,FALSE)</f>
        <v>0</v>
      </c>
    </row>
    <row r="248" spans="1:9" ht="15.75" customHeight="1" x14ac:dyDescent="0.2">
      <c r="A248">
        <f>'Data รายชื่อ'!B248</f>
        <v>0</v>
      </c>
      <c r="B248">
        <f>'Data รายชื่อ'!C248</f>
        <v>0</v>
      </c>
      <c r="C248">
        <f>'Data รายชื่อ'!D248</f>
        <v>0</v>
      </c>
      <c r="D248" t="str">
        <f t="shared" si="4"/>
        <v>0  0</v>
      </c>
      <c r="E248" t="e">
        <f>IF(VLOOKUP(A248,'Data รายชื่อ'!$B$2:$H$300,6,FALSE)="D03","ชีววิทยา","สัตววิทยา")</f>
        <v>#N/A</v>
      </c>
      <c r="F248" t="e">
        <f>LEFT((VLOOKUP(A248,'Data รายชื่อ'!$B$2:$H$300,7,FALSE)),5)</f>
        <v>#N/A</v>
      </c>
      <c r="G248" t="e">
        <f>VLOOKUP(F248,'D35'!$A$2:$B$38,2,FALSE)</f>
        <v>#N/A</v>
      </c>
      <c r="H248">
        <f>VLOOKUP(A248,ฝึกงาน!$A:$C,2,FALSE)</f>
        <v>0</v>
      </c>
      <c r="I248">
        <f>VLOOKUP(A248,ฝึกงาน!$A:$C,3,FALSE)</f>
        <v>0</v>
      </c>
    </row>
    <row r="249" spans="1:9" ht="15.75" customHeight="1" x14ac:dyDescent="0.2">
      <c r="A249">
        <f>'Data รายชื่อ'!B249</f>
        <v>0</v>
      </c>
      <c r="B249">
        <f>'Data รายชื่อ'!C249</f>
        <v>0</v>
      </c>
      <c r="C249">
        <f>'Data รายชื่อ'!D249</f>
        <v>0</v>
      </c>
      <c r="D249" t="str">
        <f t="shared" si="4"/>
        <v>0  0</v>
      </c>
      <c r="E249" t="e">
        <f>IF(VLOOKUP(A249,'Data รายชื่อ'!$B$2:$H$300,6,FALSE)="D03","ชีววิทยา","สัตววิทยา")</f>
        <v>#N/A</v>
      </c>
      <c r="F249" t="e">
        <f>LEFT((VLOOKUP(A249,'Data รายชื่อ'!$B$2:$H$300,7,FALSE)),5)</f>
        <v>#N/A</v>
      </c>
      <c r="G249" t="e">
        <f>VLOOKUP(F249,'D35'!$A$2:$B$38,2,FALSE)</f>
        <v>#N/A</v>
      </c>
      <c r="H249">
        <f>VLOOKUP(A249,ฝึกงาน!$A:$C,2,FALSE)</f>
        <v>0</v>
      </c>
      <c r="I249">
        <f>VLOOKUP(A249,ฝึกงาน!$A:$C,3,FALSE)</f>
        <v>0</v>
      </c>
    </row>
    <row r="250" spans="1:9" ht="15.75" customHeight="1" x14ac:dyDescent="0.2">
      <c r="A250">
        <f>'Data รายชื่อ'!B250</f>
        <v>0</v>
      </c>
      <c r="B250">
        <f>'Data รายชื่อ'!C250</f>
        <v>0</v>
      </c>
      <c r="C250">
        <f>'Data รายชื่อ'!D250</f>
        <v>0</v>
      </c>
      <c r="D250" t="str">
        <f t="shared" si="4"/>
        <v>0  0</v>
      </c>
      <c r="E250" t="e">
        <f>IF(VLOOKUP(A250,'Data รายชื่อ'!$B$2:$H$300,6,FALSE)="D03","ชีววิทยา","สัตววิทยา")</f>
        <v>#N/A</v>
      </c>
      <c r="F250" t="e">
        <f>LEFT((VLOOKUP(A250,'Data รายชื่อ'!$B$2:$H$300,7,FALSE)),5)</f>
        <v>#N/A</v>
      </c>
      <c r="G250" t="e">
        <f>VLOOKUP(F250,'D35'!$A$2:$B$38,2,FALSE)</f>
        <v>#N/A</v>
      </c>
      <c r="H250">
        <f>VLOOKUP(A250,ฝึกงาน!$A:$C,2,FALSE)</f>
        <v>0</v>
      </c>
      <c r="I250">
        <f>VLOOKUP(A250,ฝึกงาน!$A:$C,3,FALSE)</f>
        <v>0</v>
      </c>
    </row>
    <row r="251" spans="1:9" ht="15.75" customHeight="1" x14ac:dyDescent="0.2">
      <c r="A251">
        <f>'Data รายชื่อ'!B251</f>
        <v>0</v>
      </c>
      <c r="B251">
        <f>'Data รายชื่อ'!C251</f>
        <v>0</v>
      </c>
      <c r="C251">
        <f>'Data รายชื่อ'!D251</f>
        <v>0</v>
      </c>
      <c r="D251" t="str">
        <f t="shared" si="4"/>
        <v>0  0</v>
      </c>
      <c r="E251" t="e">
        <f>IF(VLOOKUP(A251,'Data รายชื่อ'!$B$2:$H$300,6,FALSE)="D03","ชีววิทยา","สัตววิทยา")</f>
        <v>#N/A</v>
      </c>
      <c r="F251" t="e">
        <f>LEFT((VLOOKUP(A251,'Data รายชื่อ'!$B$2:$H$300,7,FALSE)),5)</f>
        <v>#N/A</v>
      </c>
      <c r="G251" t="e">
        <f>VLOOKUP(F251,'D35'!$A$2:$B$38,2,FALSE)</f>
        <v>#N/A</v>
      </c>
      <c r="H251">
        <f>VLOOKUP(A251,ฝึกงาน!$A:$C,2,FALSE)</f>
        <v>0</v>
      </c>
      <c r="I251">
        <f>VLOOKUP(A251,ฝึกงาน!$A:$C,3,FALSE)</f>
        <v>0</v>
      </c>
    </row>
    <row r="252" spans="1:9" ht="15.75" customHeight="1" x14ac:dyDescent="0.2">
      <c r="A252">
        <f>'Data รายชื่อ'!B252</f>
        <v>0</v>
      </c>
      <c r="B252">
        <f>'Data รายชื่อ'!C252</f>
        <v>0</v>
      </c>
      <c r="C252">
        <f>'Data รายชื่อ'!D252</f>
        <v>0</v>
      </c>
      <c r="D252" t="str">
        <f t="shared" si="4"/>
        <v>0  0</v>
      </c>
      <c r="E252" t="e">
        <f>IF(VLOOKUP(A252,'Data รายชื่อ'!$B$2:$H$300,6,FALSE)="D03","ชีววิทยา","สัตววิทยา")</f>
        <v>#N/A</v>
      </c>
      <c r="F252" t="e">
        <f>LEFT((VLOOKUP(A252,'Data รายชื่อ'!$B$2:$H$300,7,FALSE)),5)</f>
        <v>#N/A</v>
      </c>
      <c r="G252" t="e">
        <f>VLOOKUP(F252,'D35'!$A$2:$B$38,2,FALSE)</f>
        <v>#N/A</v>
      </c>
      <c r="H252">
        <f>VLOOKUP(A252,ฝึกงาน!$A:$C,2,FALSE)</f>
        <v>0</v>
      </c>
      <c r="I252">
        <f>VLOOKUP(A252,ฝึกงาน!$A:$C,3,FALSE)</f>
        <v>0</v>
      </c>
    </row>
    <row r="253" spans="1:9" ht="15.75" customHeight="1" x14ac:dyDescent="0.2">
      <c r="A253">
        <f>'Data รายชื่อ'!B253</f>
        <v>0</v>
      </c>
      <c r="B253">
        <f>'Data รายชื่อ'!C253</f>
        <v>0</v>
      </c>
      <c r="C253">
        <f>'Data รายชื่อ'!D253</f>
        <v>0</v>
      </c>
      <c r="D253" t="str">
        <f t="shared" si="4"/>
        <v>0  0</v>
      </c>
      <c r="E253" t="e">
        <f>IF(VLOOKUP(A253,'Data รายชื่อ'!$B$2:$H$300,6,FALSE)="D03","ชีววิทยา","สัตววิทยา")</f>
        <v>#N/A</v>
      </c>
      <c r="F253" t="e">
        <f>LEFT((VLOOKUP(A253,'Data รายชื่อ'!$B$2:$H$300,7,FALSE)),5)</f>
        <v>#N/A</v>
      </c>
      <c r="G253" t="e">
        <f>VLOOKUP(F253,'D35'!$A$2:$B$38,2,FALSE)</f>
        <v>#N/A</v>
      </c>
      <c r="H253">
        <f>VLOOKUP(A253,ฝึกงาน!$A:$C,2,FALSE)</f>
        <v>0</v>
      </c>
      <c r="I253">
        <f>VLOOKUP(A253,ฝึกงาน!$A:$C,3,FALSE)</f>
        <v>0</v>
      </c>
    </row>
    <row r="254" spans="1:9" ht="15.75" customHeight="1" x14ac:dyDescent="0.2">
      <c r="A254">
        <f>'Data รายชื่อ'!B254</f>
        <v>0</v>
      </c>
      <c r="B254">
        <f>'Data รายชื่อ'!C254</f>
        <v>0</v>
      </c>
      <c r="C254">
        <f>'Data รายชื่อ'!D254</f>
        <v>0</v>
      </c>
      <c r="D254" t="str">
        <f t="shared" si="4"/>
        <v>0  0</v>
      </c>
      <c r="E254" t="e">
        <f>IF(VLOOKUP(A254,'Data รายชื่อ'!$B$2:$H$300,6,FALSE)="D03","ชีววิทยา","สัตววิทยา")</f>
        <v>#N/A</v>
      </c>
      <c r="F254" t="e">
        <f>LEFT((VLOOKUP(A254,'Data รายชื่อ'!$B$2:$H$300,7,FALSE)),5)</f>
        <v>#N/A</v>
      </c>
      <c r="G254" t="e">
        <f>VLOOKUP(F254,'D35'!$A$2:$B$38,2,FALSE)</f>
        <v>#N/A</v>
      </c>
      <c r="H254">
        <f>VLOOKUP(A254,ฝึกงาน!$A:$C,2,FALSE)</f>
        <v>0</v>
      </c>
      <c r="I254">
        <f>VLOOKUP(A254,ฝึกงาน!$A:$C,3,FALSE)</f>
        <v>0</v>
      </c>
    </row>
    <row r="255" spans="1:9" ht="15.75" customHeight="1" x14ac:dyDescent="0.2">
      <c r="A255">
        <f>'Data รายชื่อ'!B255</f>
        <v>0</v>
      </c>
      <c r="B255">
        <f>'Data รายชื่อ'!C255</f>
        <v>0</v>
      </c>
      <c r="C255">
        <f>'Data รายชื่อ'!D255</f>
        <v>0</v>
      </c>
      <c r="D255" t="str">
        <f t="shared" si="4"/>
        <v>0  0</v>
      </c>
      <c r="E255" t="e">
        <f>IF(VLOOKUP(A255,'Data รายชื่อ'!$B$2:$H$300,6,FALSE)="D03","ชีววิทยา","สัตววิทยา")</f>
        <v>#N/A</v>
      </c>
      <c r="F255" t="e">
        <f>LEFT((VLOOKUP(A255,'Data รายชื่อ'!$B$2:$H$300,7,FALSE)),5)</f>
        <v>#N/A</v>
      </c>
      <c r="G255" t="e">
        <f>VLOOKUP(F255,'D35'!$A$2:$B$38,2,FALSE)</f>
        <v>#N/A</v>
      </c>
      <c r="H255">
        <f>VLOOKUP(A255,ฝึกงาน!$A:$C,2,FALSE)</f>
        <v>0</v>
      </c>
      <c r="I255">
        <f>VLOOKUP(A255,ฝึกงาน!$A:$C,3,FALSE)</f>
        <v>0</v>
      </c>
    </row>
    <row r="256" spans="1:9" ht="15.75" customHeight="1" x14ac:dyDescent="0.2">
      <c r="A256">
        <f>'Data รายชื่อ'!B256</f>
        <v>0</v>
      </c>
      <c r="B256">
        <f>'Data รายชื่อ'!C256</f>
        <v>0</v>
      </c>
      <c r="C256">
        <f>'Data รายชื่อ'!D256</f>
        <v>0</v>
      </c>
      <c r="D256" t="str">
        <f t="shared" si="4"/>
        <v>0  0</v>
      </c>
      <c r="E256" t="e">
        <f>IF(VLOOKUP(A256,'Data รายชื่อ'!$B$2:$H$300,6,FALSE)="D03","ชีววิทยา","สัตววิทยา")</f>
        <v>#N/A</v>
      </c>
      <c r="F256" t="e">
        <f>LEFT((VLOOKUP(A256,'Data รายชื่อ'!$B$2:$H$300,7,FALSE)),5)</f>
        <v>#N/A</v>
      </c>
      <c r="G256" t="e">
        <f>VLOOKUP(F256,'D35'!$A$2:$B$38,2,FALSE)</f>
        <v>#N/A</v>
      </c>
      <c r="H256">
        <f>VLOOKUP(A256,ฝึกงาน!$A:$C,2,FALSE)</f>
        <v>0</v>
      </c>
      <c r="I256">
        <f>VLOOKUP(A256,ฝึกงาน!$A:$C,3,FALSE)</f>
        <v>0</v>
      </c>
    </row>
    <row r="257" spans="1:9" ht="15.75" customHeight="1" x14ac:dyDescent="0.2">
      <c r="A257">
        <f>'Data รายชื่อ'!B257</f>
        <v>0</v>
      </c>
      <c r="B257">
        <f>'Data รายชื่อ'!C257</f>
        <v>0</v>
      </c>
      <c r="C257">
        <f>'Data รายชื่อ'!D257</f>
        <v>0</v>
      </c>
      <c r="D257" t="str">
        <f t="shared" si="4"/>
        <v>0  0</v>
      </c>
      <c r="E257" t="e">
        <f>IF(VLOOKUP(A257,'Data รายชื่อ'!$B$2:$H$300,6,FALSE)="D03","ชีววิทยา","สัตววิทยา")</f>
        <v>#N/A</v>
      </c>
      <c r="F257" t="e">
        <f>LEFT((VLOOKUP(A257,'Data รายชื่อ'!$B$2:$H$300,7,FALSE)),5)</f>
        <v>#N/A</v>
      </c>
      <c r="G257" t="e">
        <f>VLOOKUP(F257,'D35'!$A$2:$B$38,2,FALSE)</f>
        <v>#N/A</v>
      </c>
      <c r="H257">
        <f>VLOOKUP(A257,ฝึกงาน!$A:$C,2,FALSE)</f>
        <v>0</v>
      </c>
      <c r="I257">
        <f>VLOOKUP(A257,ฝึกงาน!$A:$C,3,FALSE)</f>
        <v>0</v>
      </c>
    </row>
    <row r="258" spans="1:9" ht="15.75" customHeight="1" x14ac:dyDescent="0.2">
      <c r="A258">
        <f>'Data รายชื่อ'!B258</f>
        <v>0</v>
      </c>
      <c r="B258">
        <f>'Data รายชื่อ'!C258</f>
        <v>0</v>
      </c>
      <c r="C258">
        <f>'Data รายชื่อ'!D258</f>
        <v>0</v>
      </c>
      <c r="D258" t="str">
        <f t="shared" si="4"/>
        <v>0  0</v>
      </c>
      <c r="E258" t="e">
        <f>IF(VLOOKUP(A258,'Data รายชื่อ'!$B$2:$H$300,6,FALSE)="D03","ชีววิทยา","สัตววิทยา")</f>
        <v>#N/A</v>
      </c>
      <c r="F258" t="e">
        <f>LEFT((VLOOKUP(A258,'Data รายชื่อ'!$B$2:$H$300,7,FALSE)),5)</f>
        <v>#N/A</v>
      </c>
      <c r="G258" t="e">
        <f>VLOOKUP(F258,'D35'!$A$2:$B$38,2,FALSE)</f>
        <v>#N/A</v>
      </c>
      <c r="H258">
        <f>VLOOKUP(A258,ฝึกงาน!$A:$C,2,FALSE)</f>
        <v>0</v>
      </c>
      <c r="I258">
        <f>VLOOKUP(A258,ฝึกงาน!$A:$C,3,FALSE)</f>
        <v>0</v>
      </c>
    </row>
    <row r="259" spans="1:9" ht="15.75" customHeight="1" x14ac:dyDescent="0.2">
      <c r="A259">
        <f>'Data รายชื่อ'!B259</f>
        <v>0</v>
      </c>
      <c r="B259">
        <f>'Data รายชื่อ'!C259</f>
        <v>0</v>
      </c>
      <c r="C259">
        <f>'Data รายชื่อ'!D259</f>
        <v>0</v>
      </c>
      <c r="D259" t="str">
        <f t="shared" si="4"/>
        <v>0  0</v>
      </c>
      <c r="E259" t="e">
        <f>IF(VLOOKUP(A259,'Data รายชื่อ'!$B$2:$H$300,6,FALSE)="D03","ชีววิทยา","สัตววิทยา")</f>
        <v>#N/A</v>
      </c>
      <c r="F259" t="e">
        <f>LEFT((VLOOKUP(A259,'Data รายชื่อ'!$B$2:$H$300,7,FALSE)),5)</f>
        <v>#N/A</v>
      </c>
      <c r="G259" t="e">
        <f>VLOOKUP(F259,'D35'!$A$2:$B$38,2,FALSE)</f>
        <v>#N/A</v>
      </c>
      <c r="H259">
        <f>VLOOKUP(A259,ฝึกงาน!$A:$C,2,FALSE)</f>
        <v>0</v>
      </c>
      <c r="I259">
        <f>VLOOKUP(A259,ฝึกงาน!$A:$C,3,FALSE)</f>
        <v>0</v>
      </c>
    </row>
    <row r="260" spans="1:9" ht="15.75" customHeight="1" x14ac:dyDescent="0.2">
      <c r="A260">
        <f>'Data รายชื่อ'!B260</f>
        <v>0</v>
      </c>
      <c r="B260">
        <f>'Data รายชื่อ'!C260</f>
        <v>0</v>
      </c>
      <c r="C260">
        <f>'Data รายชื่อ'!D260</f>
        <v>0</v>
      </c>
      <c r="D260" t="str">
        <f t="shared" si="4"/>
        <v>0  0</v>
      </c>
      <c r="E260" t="e">
        <f>IF(VLOOKUP(A260,'Data รายชื่อ'!$B$2:$H$300,6,FALSE)="D03","ชีววิทยา","สัตววิทยา")</f>
        <v>#N/A</v>
      </c>
      <c r="F260" t="e">
        <f>LEFT((VLOOKUP(A260,'Data รายชื่อ'!$B$2:$H$300,7,FALSE)),5)</f>
        <v>#N/A</v>
      </c>
      <c r="G260" t="e">
        <f>VLOOKUP(F260,'D35'!$A$2:$B$38,2,FALSE)</f>
        <v>#N/A</v>
      </c>
      <c r="H260">
        <f>VLOOKUP(A260,ฝึกงาน!$A:$C,2,FALSE)</f>
        <v>0</v>
      </c>
      <c r="I260">
        <f>VLOOKUP(A260,ฝึกงาน!$A:$C,3,FALSE)</f>
        <v>0</v>
      </c>
    </row>
    <row r="261" spans="1:9" ht="15.75" customHeight="1" x14ac:dyDescent="0.2">
      <c r="A261">
        <f>'Data รายชื่อ'!B261</f>
        <v>0</v>
      </c>
      <c r="B261">
        <f>'Data รายชื่อ'!C261</f>
        <v>0</v>
      </c>
      <c r="C261">
        <f>'Data รายชื่อ'!D261</f>
        <v>0</v>
      </c>
      <c r="D261" t="str">
        <f t="shared" si="4"/>
        <v>0  0</v>
      </c>
      <c r="E261" t="e">
        <f>IF(VLOOKUP(A261,'Data รายชื่อ'!$B$2:$H$300,6,FALSE)="D03","ชีววิทยา","สัตววิทยา")</f>
        <v>#N/A</v>
      </c>
      <c r="F261" t="e">
        <f>LEFT((VLOOKUP(A261,'Data รายชื่อ'!$B$2:$H$300,7,FALSE)),5)</f>
        <v>#N/A</v>
      </c>
      <c r="G261" t="e">
        <f>VLOOKUP(F261,'D35'!$A$2:$B$38,2,FALSE)</f>
        <v>#N/A</v>
      </c>
      <c r="H261">
        <f>VLOOKUP(A261,ฝึกงาน!$A:$C,2,FALSE)</f>
        <v>0</v>
      </c>
      <c r="I261">
        <f>VLOOKUP(A261,ฝึกงาน!$A:$C,3,FALSE)</f>
        <v>0</v>
      </c>
    </row>
    <row r="262" spans="1:9" ht="15.75" customHeight="1" x14ac:dyDescent="0.2">
      <c r="A262">
        <f>'Data รายชื่อ'!B262</f>
        <v>0</v>
      </c>
      <c r="B262">
        <f>'Data รายชื่อ'!C262</f>
        <v>0</v>
      </c>
      <c r="C262">
        <f>'Data รายชื่อ'!D262</f>
        <v>0</v>
      </c>
      <c r="D262" t="str">
        <f t="shared" si="4"/>
        <v>0  0</v>
      </c>
      <c r="E262" t="e">
        <f>IF(VLOOKUP(A262,'Data รายชื่อ'!$B$2:$H$300,6,FALSE)="D03","ชีววิทยา","สัตววิทยา")</f>
        <v>#N/A</v>
      </c>
      <c r="F262" t="e">
        <f>LEFT((VLOOKUP(A262,'Data รายชื่อ'!$B$2:$H$300,7,FALSE)),5)</f>
        <v>#N/A</v>
      </c>
      <c r="G262" t="e">
        <f>VLOOKUP(F262,'D35'!$A$2:$B$38,2,FALSE)</f>
        <v>#N/A</v>
      </c>
      <c r="H262">
        <f>VLOOKUP(A262,ฝึกงาน!$A:$C,2,FALSE)</f>
        <v>0</v>
      </c>
      <c r="I262">
        <f>VLOOKUP(A262,ฝึกงาน!$A:$C,3,FALSE)</f>
        <v>0</v>
      </c>
    </row>
    <row r="263" spans="1:9" ht="15.75" customHeight="1" x14ac:dyDescent="0.2">
      <c r="A263">
        <f>'Data รายชื่อ'!B263</f>
        <v>0</v>
      </c>
      <c r="B263">
        <f>'Data รายชื่อ'!C263</f>
        <v>0</v>
      </c>
      <c r="C263">
        <f>'Data รายชื่อ'!D263</f>
        <v>0</v>
      </c>
      <c r="D263" t="str">
        <f t="shared" si="4"/>
        <v>0  0</v>
      </c>
      <c r="E263" t="e">
        <f>IF(VLOOKUP(A263,'Data รายชื่อ'!$B$2:$H$300,6,FALSE)="D03","ชีววิทยา","สัตววิทยา")</f>
        <v>#N/A</v>
      </c>
      <c r="F263" t="e">
        <f>LEFT((VLOOKUP(A263,'Data รายชื่อ'!$B$2:$H$300,7,FALSE)),5)</f>
        <v>#N/A</v>
      </c>
      <c r="G263" t="e">
        <f>VLOOKUP(F263,'D35'!$A$2:$B$38,2,FALSE)</f>
        <v>#N/A</v>
      </c>
      <c r="H263">
        <f>VLOOKUP(A263,ฝึกงาน!$A:$C,2,FALSE)</f>
        <v>0</v>
      </c>
      <c r="I263">
        <f>VLOOKUP(A263,ฝึกงาน!$A:$C,3,FALSE)</f>
        <v>0</v>
      </c>
    </row>
    <row r="264" spans="1:9" ht="15.75" customHeight="1" x14ac:dyDescent="0.2">
      <c r="A264">
        <f>'Data รายชื่อ'!B264</f>
        <v>0</v>
      </c>
      <c r="B264">
        <f>'Data รายชื่อ'!C264</f>
        <v>0</v>
      </c>
      <c r="C264">
        <f>'Data รายชื่อ'!D264</f>
        <v>0</v>
      </c>
      <c r="D264" t="str">
        <f t="shared" si="4"/>
        <v>0  0</v>
      </c>
      <c r="E264" t="e">
        <f>IF(VLOOKUP(A264,'Data รายชื่อ'!$B$2:$H$300,6,FALSE)="D03","ชีววิทยา","สัตววิทยา")</f>
        <v>#N/A</v>
      </c>
      <c r="F264" t="e">
        <f>LEFT((VLOOKUP(A264,'Data รายชื่อ'!$B$2:$H$300,7,FALSE)),5)</f>
        <v>#N/A</v>
      </c>
      <c r="G264" t="e">
        <f>VLOOKUP(F264,'D35'!$A$2:$B$38,2,FALSE)</f>
        <v>#N/A</v>
      </c>
      <c r="H264">
        <f>VLOOKUP(A264,ฝึกงาน!$A:$C,2,FALSE)</f>
        <v>0</v>
      </c>
      <c r="I264">
        <f>VLOOKUP(A264,ฝึกงาน!$A:$C,3,FALSE)</f>
        <v>0</v>
      </c>
    </row>
    <row r="265" spans="1:9" ht="15.75" customHeight="1" x14ac:dyDescent="0.2">
      <c r="A265">
        <f>'Data รายชื่อ'!B265</f>
        <v>0</v>
      </c>
      <c r="B265">
        <f>'Data รายชื่อ'!C265</f>
        <v>0</v>
      </c>
      <c r="C265">
        <f>'Data รายชื่อ'!D265</f>
        <v>0</v>
      </c>
      <c r="D265" t="str">
        <f t="shared" ref="D265:D328" si="5">B265 &amp;"  "&amp;C265</f>
        <v>0  0</v>
      </c>
      <c r="E265" t="e">
        <f>IF(VLOOKUP(A265,'Data รายชื่อ'!$B$2:$H$300,6,FALSE)="D03","ชีววิทยา","สัตววิทยา")</f>
        <v>#N/A</v>
      </c>
      <c r="F265" t="e">
        <f>LEFT((VLOOKUP(A265,'Data รายชื่อ'!$B$2:$H$300,7,FALSE)),5)</f>
        <v>#N/A</v>
      </c>
      <c r="G265" t="e">
        <f>VLOOKUP(F265,'D35'!$A$2:$B$38,2,FALSE)</f>
        <v>#N/A</v>
      </c>
      <c r="H265">
        <f>VLOOKUP(A265,ฝึกงาน!$A:$C,2,FALSE)</f>
        <v>0</v>
      </c>
      <c r="I265">
        <f>VLOOKUP(A265,ฝึกงาน!$A:$C,3,FALSE)</f>
        <v>0</v>
      </c>
    </row>
    <row r="266" spans="1:9" ht="15.75" customHeight="1" x14ac:dyDescent="0.2">
      <c r="A266">
        <f>'Data รายชื่อ'!B266</f>
        <v>0</v>
      </c>
      <c r="B266">
        <f>'Data รายชื่อ'!C266</f>
        <v>0</v>
      </c>
      <c r="C266">
        <f>'Data รายชื่อ'!D266</f>
        <v>0</v>
      </c>
      <c r="D266" t="str">
        <f t="shared" si="5"/>
        <v>0  0</v>
      </c>
      <c r="E266" t="e">
        <f>IF(VLOOKUP(A266,'Data รายชื่อ'!$B$2:$H$300,6,FALSE)="D03","ชีววิทยา","สัตววิทยา")</f>
        <v>#N/A</v>
      </c>
      <c r="F266" t="e">
        <f>LEFT((VLOOKUP(A266,'Data รายชื่อ'!$B$2:$H$300,7,FALSE)),5)</f>
        <v>#N/A</v>
      </c>
      <c r="G266" t="e">
        <f>VLOOKUP(F266,'D35'!$A$2:$B$38,2,FALSE)</f>
        <v>#N/A</v>
      </c>
      <c r="H266">
        <f>VLOOKUP(A266,ฝึกงาน!$A:$C,2,FALSE)</f>
        <v>0</v>
      </c>
      <c r="I266">
        <f>VLOOKUP(A266,ฝึกงาน!$A:$C,3,FALSE)</f>
        <v>0</v>
      </c>
    </row>
    <row r="267" spans="1:9" ht="15.75" customHeight="1" x14ac:dyDescent="0.2">
      <c r="A267">
        <f>'Data รายชื่อ'!B267</f>
        <v>0</v>
      </c>
      <c r="B267">
        <f>'Data รายชื่อ'!C267</f>
        <v>0</v>
      </c>
      <c r="C267">
        <f>'Data รายชื่อ'!D267</f>
        <v>0</v>
      </c>
      <c r="D267" t="str">
        <f t="shared" si="5"/>
        <v>0  0</v>
      </c>
      <c r="E267" t="e">
        <f>IF(VLOOKUP(A267,'Data รายชื่อ'!$B$2:$H$300,6,FALSE)="D03","ชีววิทยา","สัตววิทยา")</f>
        <v>#N/A</v>
      </c>
      <c r="F267" t="e">
        <f>LEFT((VLOOKUP(A267,'Data รายชื่อ'!$B$2:$H$300,7,FALSE)),5)</f>
        <v>#N/A</v>
      </c>
      <c r="G267" t="e">
        <f>VLOOKUP(F267,'D35'!$A$2:$B$38,2,FALSE)</f>
        <v>#N/A</v>
      </c>
      <c r="H267">
        <f>VLOOKUP(A267,ฝึกงาน!$A:$C,2,FALSE)</f>
        <v>0</v>
      </c>
      <c r="I267">
        <f>VLOOKUP(A267,ฝึกงาน!$A:$C,3,FALSE)</f>
        <v>0</v>
      </c>
    </row>
    <row r="268" spans="1:9" ht="15.75" customHeight="1" x14ac:dyDescent="0.2">
      <c r="A268">
        <f>'Data รายชื่อ'!B268</f>
        <v>0</v>
      </c>
      <c r="B268">
        <f>'Data รายชื่อ'!C268</f>
        <v>0</v>
      </c>
      <c r="C268">
        <f>'Data รายชื่อ'!D268</f>
        <v>0</v>
      </c>
      <c r="D268" t="str">
        <f t="shared" si="5"/>
        <v>0  0</v>
      </c>
      <c r="E268" t="e">
        <f>IF(VLOOKUP(A268,'Data รายชื่อ'!$B$2:$H$300,6,FALSE)="D03","ชีววิทยา","สัตววิทยา")</f>
        <v>#N/A</v>
      </c>
      <c r="F268" t="e">
        <f>LEFT((VLOOKUP(A268,'Data รายชื่อ'!$B$2:$H$300,7,FALSE)),5)</f>
        <v>#N/A</v>
      </c>
      <c r="G268" t="e">
        <f>VLOOKUP(F268,'D35'!$A$2:$B$38,2,FALSE)</f>
        <v>#N/A</v>
      </c>
      <c r="H268">
        <f>VLOOKUP(A268,ฝึกงาน!$A:$C,2,FALSE)</f>
        <v>0</v>
      </c>
      <c r="I268">
        <f>VLOOKUP(A268,ฝึกงาน!$A:$C,3,FALSE)</f>
        <v>0</v>
      </c>
    </row>
    <row r="269" spans="1:9" ht="15.75" customHeight="1" x14ac:dyDescent="0.2">
      <c r="A269">
        <f>'Data รายชื่อ'!B269</f>
        <v>0</v>
      </c>
      <c r="B269">
        <f>'Data รายชื่อ'!C269</f>
        <v>0</v>
      </c>
      <c r="C269">
        <f>'Data รายชื่อ'!D269</f>
        <v>0</v>
      </c>
      <c r="D269" t="str">
        <f t="shared" si="5"/>
        <v>0  0</v>
      </c>
      <c r="E269" t="e">
        <f>IF(VLOOKUP(A269,'Data รายชื่อ'!$B$2:$H$300,6,FALSE)="D03","ชีววิทยา","สัตววิทยา")</f>
        <v>#N/A</v>
      </c>
      <c r="F269" t="e">
        <f>LEFT((VLOOKUP(A269,'Data รายชื่อ'!$B$2:$H$300,7,FALSE)),5)</f>
        <v>#N/A</v>
      </c>
      <c r="G269" t="e">
        <f>VLOOKUP(F269,'D35'!$A$2:$B$38,2,FALSE)</f>
        <v>#N/A</v>
      </c>
      <c r="H269">
        <f>VLOOKUP(A269,ฝึกงาน!$A:$C,2,FALSE)</f>
        <v>0</v>
      </c>
      <c r="I269">
        <f>VLOOKUP(A269,ฝึกงาน!$A:$C,3,FALSE)</f>
        <v>0</v>
      </c>
    </row>
    <row r="270" spans="1:9" ht="15.75" customHeight="1" x14ac:dyDescent="0.2">
      <c r="A270">
        <f>'Data รายชื่อ'!B270</f>
        <v>0</v>
      </c>
      <c r="B270">
        <f>'Data รายชื่อ'!C270</f>
        <v>0</v>
      </c>
      <c r="C270">
        <f>'Data รายชื่อ'!D270</f>
        <v>0</v>
      </c>
      <c r="D270" t="str">
        <f t="shared" si="5"/>
        <v>0  0</v>
      </c>
      <c r="E270" t="e">
        <f>IF(VLOOKUP(A270,'Data รายชื่อ'!$B$2:$H$300,6,FALSE)="D03","ชีววิทยา","สัตววิทยา")</f>
        <v>#N/A</v>
      </c>
      <c r="F270" t="e">
        <f>LEFT((VLOOKUP(A270,'Data รายชื่อ'!$B$2:$H$300,7,FALSE)),5)</f>
        <v>#N/A</v>
      </c>
      <c r="G270" t="e">
        <f>VLOOKUP(F270,'D35'!$A$2:$B$38,2,FALSE)</f>
        <v>#N/A</v>
      </c>
      <c r="H270">
        <f>VLOOKUP(A270,ฝึกงาน!$A:$C,2,FALSE)</f>
        <v>0</v>
      </c>
      <c r="I270">
        <f>VLOOKUP(A270,ฝึกงาน!$A:$C,3,FALSE)</f>
        <v>0</v>
      </c>
    </row>
    <row r="271" spans="1:9" ht="15.75" customHeight="1" x14ac:dyDescent="0.2">
      <c r="A271">
        <f>'Data รายชื่อ'!B271</f>
        <v>0</v>
      </c>
      <c r="B271">
        <f>'Data รายชื่อ'!C271</f>
        <v>0</v>
      </c>
      <c r="C271">
        <f>'Data รายชื่อ'!D271</f>
        <v>0</v>
      </c>
      <c r="D271" t="str">
        <f t="shared" si="5"/>
        <v>0  0</v>
      </c>
      <c r="E271" t="e">
        <f>IF(VLOOKUP(A271,'Data รายชื่อ'!$B$2:$H$300,6,FALSE)="D03","ชีววิทยา","สัตววิทยา")</f>
        <v>#N/A</v>
      </c>
      <c r="F271" t="e">
        <f>LEFT((VLOOKUP(A271,'Data รายชื่อ'!$B$2:$H$300,7,FALSE)),5)</f>
        <v>#N/A</v>
      </c>
      <c r="G271" t="e">
        <f>VLOOKUP(F271,'D35'!$A$2:$B$38,2,FALSE)</f>
        <v>#N/A</v>
      </c>
      <c r="H271">
        <f>VLOOKUP(A271,ฝึกงาน!$A:$C,2,FALSE)</f>
        <v>0</v>
      </c>
      <c r="I271">
        <f>VLOOKUP(A271,ฝึกงาน!$A:$C,3,FALSE)</f>
        <v>0</v>
      </c>
    </row>
    <row r="272" spans="1:9" ht="15.75" customHeight="1" x14ac:dyDescent="0.2">
      <c r="A272">
        <f>'Data รายชื่อ'!B272</f>
        <v>0</v>
      </c>
      <c r="B272">
        <f>'Data รายชื่อ'!C272</f>
        <v>0</v>
      </c>
      <c r="C272">
        <f>'Data รายชื่อ'!D272</f>
        <v>0</v>
      </c>
      <c r="D272" t="str">
        <f t="shared" si="5"/>
        <v>0  0</v>
      </c>
      <c r="E272" t="e">
        <f>IF(VLOOKUP(A272,'Data รายชื่อ'!$B$2:$H$300,6,FALSE)="D03","ชีววิทยา","สัตววิทยา")</f>
        <v>#N/A</v>
      </c>
      <c r="F272" t="e">
        <f>LEFT((VLOOKUP(A272,'Data รายชื่อ'!$B$2:$H$300,7,FALSE)),5)</f>
        <v>#N/A</v>
      </c>
      <c r="G272" t="e">
        <f>VLOOKUP(F272,'D35'!$A$2:$B$38,2,FALSE)</f>
        <v>#N/A</v>
      </c>
      <c r="H272">
        <f>VLOOKUP(A272,ฝึกงาน!$A:$C,2,FALSE)</f>
        <v>0</v>
      </c>
      <c r="I272">
        <f>VLOOKUP(A272,ฝึกงาน!$A:$C,3,FALSE)</f>
        <v>0</v>
      </c>
    </row>
    <row r="273" spans="1:9" ht="15.75" customHeight="1" x14ac:dyDescent="0.2">
      <c r="A273">
        <f>'Data รายชื่อ'!B273</f>
        <v>0</v>
      </c>
      <c r="B273">
        <f>'Data รายชื่อ'!C273</f>
        <v>0</v>
      </c>
      <c r="C273">
        <f>'Data รายชื่อ'!D273</f>
        <v>0</v>
      </c>
      <c r="D273" t="str">
        <f t="shared" si="5"/>
        <v>0  0</v>
      </c>
      <c r="E273" t="e">
        <f>IF(VLOOKUP(A273,'Data รายชื่อ'!$B$2:$H$300,6,FALSE)="D03","ชีววิทยา","สัตววิทยา")</f>
        <v>#N/A</v>
      </c>
      <c r="F273" t="e">
        <f>LEFT((VLOOKUP(A273,'Data รายชื่อ'!$B$2:$H$300,7,FALSE)),5)</f>
        <v>#N/A</v>
      </c>
      <c r="G273" t="e">
        <f>VLOOKUP(F273,'D35'!$A$2:$B$38,2,FALSE)</f>
        <v>#N/A</v>
      </c>
      <c r="H273">
        <f>VLOOKUP(A273,ฝึกงาน!$A:$C,2,FALSE)</f>
        <v>0</v>
      </c>
      <c r="I273">
        <f>VLOOKUP(A273,ฝึกงาน!$A:$C,3,FALSE)</f>
        <v>0</v>
      </c>
    </row>
    <row r="274" spans="1:9" ht="15.75" customHeight="1" x14ac:dyDescent="0.2">
      <c r="A274">
        <f>'Data รายชื่อ'!B274</f>
        <v>0</v>
      </c>
      <c r="B274">
        <f>'Data รายชื่อ'!C274</f>
        <v>0</v>
      </c>
      <c r="C274">
        <f>'Data รายชื่อ'!D274</f>
        <v>0</v>
      </c>
      <c r="D274" t="str">
        <f t="shared" si="5"/>
        <v>0  0</v>
      </c>
      <c r="E274" t="e">
        <f>IF(VLOOKUP(A274,'Data รายชื่อ'!$B$2:$H$300,6,FALSE)="D03","ชีววิทยา","สัตววิทยา")</f>
        <v>#N/A</v>
      </c>
      <c r="F274" t="e">
        <f>LEFT((VLOOKUP(A274,'Data รายชื่อ'!$B$2:$H$300,7,FALSE)),5)</f>
        <v>#N/A</v>
      </c>
      <c r="G274" t="e">
        <f>VLOOKUP(F274,'D35'!$A$2:$B$38,2,FALSE)</f>
        <v>#N/A</v>
      </c>
      <c r="H274">
        <f>VLOOKUP(A274,ฝึกงาน!$A:$C,2,FALSE)</f>
        <v>0</v>
      </c>
      <c r="I274">
        <f>VLOOKUP(A274,ฝึกงาน!$A:$C,3,FALSE)</f>
        <v>0</v>
      </c>
    </row>
    <row r="275" spans="1:9" ht="15.75" customHeight="1" x14ac:dyDescent="0.2">
      <c r="A275">
        <f>'Data รายชื่อ'!B275</f>
        <v>0</v>
      </c>
      <c r="B275">
        <f>'Data รายชื่อ'!C275</f>
        <v>0</v>
      </c>
      <c r="C275">
        <f>'Data รายชื่อ'!D275</f>
        <v>0</v>
      </c>
      <c r="D275" t="str">
        <f t="shared" si="5"/>
        <v>0  0</v>
      </c>
      <c r="E275" t="e">
        <f>IF(VLOOKUP(A275,'Data รายชื่อ'!$B$2:$H$300,6,FALSE)="D03","ชีววิทยา","สัตววิทยา")</f>
        <v>#N/A</v>
      </c>
      <c r="F275" t="e">
        <f>LEFT((VLOOKUP(A275,'Data รายชื่อ'!$B$2:$H$300,7,FALSE)),5)</f>
        <v>#N/A</v>
      </c>
      <c r="G275" t="e">
        <f>VLOOKUP(F275,'D35'!$A$2:$B$38,2,FALSE)</f>
        <v>#N/A</v>
      </c>
      <c r="H275">
        <f>VLOOKUP(A275,ฝึกงาน!$A:$C,2,FALSE)</f>
        <v>0</v>
      </c>
      <c r="I275">
        <f>VLOOKUP(A275,ฝึกงาน!$A:$C,3,FALSE)</f>
        <v>0</v>
      </c>
    </row>
    <row r="276" spans="1:9" ht="15.75" customHeight="1" x14ac:dyDescent="0.2">
      <c r="A276">
        <f>'Data รายชื่อ'!B276</f>
        <v>0</v>
      </c>
      <c r="B276">
        <f>'Data รายชื่อ'!C276</f>
        <v>0</v>
      </c>
      <c r="C276">
        <f>'Data รายชื่อ'!D276</f>
        <v>0</v>
      </c>
      <c r="D276" t="str">
        <f t="shared" si="5"/>
        <v>0  0</v>
      </c>
      <c r="E276" t="e">
        <f>IF(VLOOKUP(A276,'Data รายชื่อ'!$B$2:$H$300,6,FALSE)="D03","ชีววิทยา","สัตววิทยา")</f>
        <v>#N/A</v>
      </c>
      <c r="F276" t="e">
        <f>LEFT((VLOOKUP(A276,'Data รายชื่อ'!$B$2:$H$300,7,FALSE)),5)</f>
        <v>#N/A</v>
      </c>
      <c r="G276" t="e">
        <f>VLOOKUP(F276,'D35'!$A$2:$B$38,2,FALSE)</f>
        <v>#N/A</v>
      </c>
      <c r="H276">
        <f>VLOOKUP(A276,ฝึกงาน!$A:$C,2,FALSE)</f>
        <v>0</v>
      </c>
      <c r="I276">
        <f>VLOOKUP(A276,ฝึกงาน!$A:$C,3,FALSE)</f>
        <v>0</v>
      </c>
    </row>
    <row r="277" spans="1:9" ht="15.75" customHeight="1" x14ac:dyDescent="0.2">
      <c r="A277">
        <f>'Data รายชื่อ'!B277</f>
        <v>0</v>
      </c>
      <c r="B277">
        <f>'Data รายชื่อ'!C277</f>
        <v>0</v>
      </c>
      <c r="C277">
        <f>'Data รายชื่อ'!D277</f>
        <v>0</v>
      </c>
      <c r="D277" t="str">
        <f t="shared" si="5"/>
        <v>0  0</v>
      </c>
      <c r="E277" t="e">
        <f>IF(VLOOKUP(A277,'Data รายชื่อ'!$B$2:$H$300,6,FALSE)="D03","ชีววิทยา","สัตววิทยา")</f>
        <v>#N/A</v>
      </c>
      <c r="F277" t="e">
        <f>LEFT((VLOOKUP(A277,'Data รายชื่อ'!$B$2:$H$300,7,FALSE)),5)</f>
        <v>#N/A</v>
      </c>
      <c r="G277" t="e">
        <f>VLOOKUP(F277,'D35'!$A$2:$B$38,2,FALSE)</f>
        <v>#N/A</v>
      </c>
      <c r="H277">
        <f>VLOOKUP(A277,ฝึกงาน!$A:$C,2,FALSE)</f>
        <v>0</v>
      </c>
      <c r="I277">
        <f>VLOOKUP(A277,ฝึกงาน!$A:$C,3,FALSE)</f>
        <v>0</v>
      </c>
    </row>
    <row r="278" spans="1:9" ht="15.75" customHeight="1" x14ac:dyDescent="0.2">
      <c r="A278">
        <f>'Data รายชื่อ'!B278</f>
        <v>0</v>
      </c>
      <c r="B278">
        <f>'Data รายชื่อ'!C278</f>
        <v>0</v>
      </c>
      <c r="C278">
        <f>'Data รายชื่อ'!D278</f>
        <v>0</v>
      </c>
      <c r="D278" t="str">
        <f t="shared" si="5"/>
        <v>0  0</v>
      </c>
      <c r="E278" t="e">
        <f>IF(VLOOKUP(A278,'Data รายชื่อ'!$B$2:$H$300,6,FALSE)="D03","ชีววิทยา","สัตววิทยา")</f>
        <v>#N/A</v>
      </c>
      <c r="F278" t="e">
        <f>LEFT((VLOOKUP(A278,'Data รายชื่อ'!$B$2:$H$300,7,FALSE)),5)</f>
        <v>#N/A</v>
      </c>
      <c r="G278" t="e">
        <f>VLOOKUP(F278,'D35'!$A$2:$B$38,2,FALSE)</f>
        <v>#N/A</v>
      </c>
      <c r="H278">
        <f>VLOOKUP(A278,ฝึกงาน!$A:$C,2,FALSE)</f>
        <v>0</v>
      </c>
      <c r="I278">
        <f>VLOOKUP(A278,ฝึกงาน!$A:$C,3,FALSE)</f>
        <v>0</v>
      </c>
    </row>
    <row r="279" spans="1:9" ht="15.75" customHeight="1" x14ac:dyDescent="0.2">
      <c r="A279">
        <f>'Data รายชื่อ'!B279</f>
        <v>0</v>
      </c>
      <c r="B279">
        <f>'Data รายชื่อ'!C279</f>
        <v>0</v>
      </c>
      <c r="C279">
        <f>'Data รายชื่อ'!D279</f>
        <v>0</v>
      </c>
      <c r="D279" t="str">
        <f t="shared" si="5"/>
        <v>0  0</v>
      </c>
      <c r="E279" t="e">
        <f>IF(VLOOKUP(A279,'Data รายชื่อ'!$B$2:$H$300,6,FALSE)="D03","ชีววิทยา","สัตววิทยา")</f>
        <v>#N/A</v>
      </c>
      <c r="F279" t="e">
        <f>LEFT((VLOOKUP(A279,'Data รายชื่อ'!$B$2:$H$300,7,FALSE)),5)</f>
        <v>#N/A</v>
      </c>
      <c r="G279" t="e">
        <f>VLOOKUP(F279,'D35'!$A$2:$B$38,2,FALSE)</f>
        <v>#N/A</v>
      </c>
      <c r="H279">
        <f>VLOOKUP(A279,ฝึกงาน!$A:$C,2,FALSE)</f>
        <v>0</v>
      </c>
      <c r="I279">
        <f>VLOOKUP(A279,ฝึกงาน!$A:$C,3,FALSE)</f>
        <v>0</v>
      </c>
    </row>
    <row r="280" spans="1:9" ht="15.75" customHeight="1" x14ac:dyDescent="0.2">
      <c r="A280">
        <f>'Data รายชื่อ'!B280</f>
        <v>0</v>
      </c>
      <c r="B280">
        <f>'Data รายชื่อ'!C280</f>
        <v>0</v>
      </c>
      <c r="C280">
        <f>'Data รายชื่อ'!D280</f>
        <v>0</v>
      </c>
      <c r="D280" t="str">
        <f t="shared" si="5"/>
        <v>0  0</v>
      </c>
      <c r="E280" t="e">
        <f>IF(VLOOKUP(A280,'Data รายชื่อ'!$B$2:$H$300,6,FALSE)="D03","ชีววิทยา","สัตววิทยา")</f>
        <v>#N/A</v>
      </c>
      <c r="F280" t="e">
        <f>LEFT((VLOOKUP(A280,'Data รายชื่อ'!$B$2:$H$300,7,FALSE)),5)</f>
        <v>#N/A</v>
      </c>
      <c r="G280" t="e">
        <f>VLOOKUP(F280,'D35'!$A$2:$B$38,2,FALSE)</f>
        <v>#N/A</v>
      </c>
      <c r="H280">
        <f>VLOOKUP(A280,ฝึกงาน!$A:$C,2,FALSE)</f>
        <v>0</v>
      </c>
      <c r="I280">
        <f>VLOOKUP(A280,ฝึกงาน!$A:$C,3,FALSE)</f>
        <v>0</v>
      </c>
    </row>
    <row r="281" spans="1:9" ht="15.75" customHeight="1" x14ac:dyDescent="0.2">
      <c r="A281">
        <f>'Data รายชื่อ'!B281</f>
        <v>0</v>
      </c>
      <c r="B281">
        <f>'Data รายชื่อ'!C281</f>
        <v>0</v>
      </c>
      <c r="C281">
        <f>'Data รายชื่อ'!D281</f>
        <v>0</v>
      </c>
      <c r="D281" t="str">
        <f t="shared" si="5"/>
        <v>0  0</v>
      </c>
      <c r="E281" t="e">
        <f>IF(VLOOKUP(A281,'Data รายชื่อ'!$B$2:$H$300,6,FALSE)="D03","ชีววิทยา","สัตววิทยา")</f>
        <v>#N/A</v>
      </c>
      <c r="F281" t="e">
        <f>LEFT((VLOOKUP(A281,'Data รายชื่อ'!$B$2:$H$300,7,FALSE)),5)</f>
        <v>#N/A</v>
      </c>
      <c r="G281" t="e">
        <f>VLOOKUP(F281,'D35'!$A$2:$B$38,2,FALSE)</f>
        <v>#N/A</v>
      </c>
      <c r="H281">
        <f>VLOOKUP(A281,ฝึกงาน!$A:$C,2,FALSE)</f>
        <v>0</v>
      </c>
      <c r="I281">
        <f>VLOOKUP(A281,ฝึกงาน!$A:$C,3,FALSE)</f>
        <v>0</v>
      </c>
    </row>
    <row r="282" spans="1:9" ht="15.75" customHeight="1" x14ac:dyDescent="0.2">
      <c r="A282">
        <f>'Data รายชื่อ'!B282</f>
        <v>0</v>
      </c>
      <c r="B282">
        <f>'Data รายชื่อ'!C282</f>
        <v>0</v>
      </c>
      <c r="C282">
        <f>'Data รายชื่อ'!D282</f>
        <v>0</v>
      </c>
      <c r="D282" t="str">
        <f t="shared" si="5"/>
        <v>0  0</v>
      </c>
      <c r="E282" t="e">
        <f>IF(VLOOKUP(A282,'Data รายชื่อ'!$B$2:$H$300,6,FALSE)="D03","ชีววิทยา","สัตววิทยา")</f>
        <v>#N/A</v>
      </c>
      <c r="F282" t="e">
        <f>LEFT((VLOOKUP(A282,'Data รายชื่อ'!$B$2:$H$300,7,FALSE)),5)</f>
        <v>#N/A</v>
      </c>
      <c r="G282" t="e">
        <f>VLOOKUP(F282,'D35'!$A$2:$B$38,2,FALSE)</f>
        <v>#N/A</v>
      </c>
      <c r="H282">
        <f>VLOOKUP(A282,ฝึกงาน!$A:$C,2,FALSE)</f>
        <v>0</v>
      </c>
      <c r="I282">
        <f>VLOOKUP(A282,ฝึกงาน!$A:$C,3,FALSE)</f>
        <v>0</v>
      </c>
    </row>
    <row r="283" spans="1:9" ht="15.75" customHeight="1" x14ac:dyDescent="0.2">
      <c r="A283">
        <f>'Data รายชื่อ'!B283</f>
        <v>0</v>
      </c>
      <c r="B283">
        <f>'Data รายชื่อ'!C283</f>
        <v>0</v>
      </c>
      <c r="C283">
        <f>'Data รายชื่อ'!D283</f>
        <v>0</v>
      </c>
      <c r="D283" t="str">
        <f t="shared" si="5"/>
        <v>0  0</v>
      </c>
      <c r="E283" t="e">
        <f>IF(VLOOKUP(A283,'Data รายชื่อ'!$B$2:$H$300,6,FALSE)="D03","ชีววิทยา","สัตววิทยา")</f>
        <v>#N/A</v>
      </c>
      <c r="F283" t="e">
        <f>LEFT((VLOOKUP(A283,'Data รายชื่อ'!$B$2:$H$300,7,FALSE)),5)</f>
        <v>#N/A</v>
      </c>
      <c r="G283" t="e">
        <f>VLOOKUP(F283,'D35'!$A$2:$B$38,2,FALSE)</f>
        <v>#N/A</v>
      </c>
      <c r="H283">
        <f>VLOOKUP(A283,ฝึกงาน!$A:$C,2,FALSE)</f>
        <v>0</v>
      </c>
      <c r="I283">
        <f>VLOOKUP(A283,ฝึกงาน!$A:$C,3,FALSE)</f>
        <v>0</v>
      </c>
    </row>
    <row r="284" spans="1:9" ht="15.75" customHeight="1" x14ac:dyDescent="0.2">
      <c r="A284">
        <f>'Data รายชื่อ'!B284</f>
        <v>0</v>
      </c>
      <c r="B284">
        <f>'Data รายชื่อ'!C284</f>
        <v>0</v>
      </c>
      <c r="C284">
        <f>'Data รายชื่อ'!D284</f>
        <v>0</v>
      </c>
      <c r="D284" t="str">
        <f t="shared" si="5"/>
        <v>0  0</v>
      </c>
      <c r="E284" t="e">
        <f>IF(VLOOKUP(A284,'Data รายชื่อ'!$B$2:$H$300,6,FALSE)="D03","ชีววิทยา","สัตววิทยา")</f>
        <v>#N/A</v>
      </c>
      <c r="F284" t="e">
        <f>LEFT((VLOOKUP(A284,'Data รายชื่อ'!$B$2:$H$300,7,FALSE)),5)</f>
        <v>#N/A</v>
      </c>
      <c r="G284" t="e">
        <f>VLOOKUP(F284,'D35'!$A$2:$B$38,2,FALSE)</f>
        <v>#N/A</v>
      </c>
      <c r="H284">
        <f>VLOOKUP(A284,ฝึกงาน!$A:$C,2,FALSE)</f>
        <v>0</v>
      </c>
      <c r="I284">
        <f>VLOOKUP(A284,ฝึกงาน!$A:$C,3,FALSE)</f>
        <v>0</v>
      </c>
    </row>
    <row r="285" spans="1:9" ht="15.75" customHeight="1" x14ac:dyDescent="0.2">
      <c r="A285">
        <f>'Data รายชื่อ'!B285</f>
        <v>0</v>
      </c>
      <c r="B285">
        <f>'Data รายชื่อ'!C285</f>
        <v>0</v>
      </c>
      <c r="C285">
        <f>'Data รายชื่อ'!D285</f>
        <v>0</v>
      </c>
      <c r="D285" t="str">
        <f t="shared" si="5"/>
        <v>0  0</v>
      </c>
      <c r="E285" t="e">
        <f>IF(VLOOKUP(A285,'Data รายชื่อ'!$B$2:$H$300,6,FALSE)="D03","ชีววิทยา","สัตววิทยา")</f>
        <v>#N/A</v>
      </c>
      <c r="F285" t="e">
        <f>LEFT((VLOOKUP(A285,'Data รายชื่อ'!$B$2:$H$300,7,FALSE)),5)</f>
        <v>#N/A</v>
      </c>
      <c r="G285" t="e">
        <f>VLOOKUP(F285,'D35'!$A$2:$B$38,2,FALSE)</f>
        <v>#N/A</v>
      </c>
      <c r="H285">
        <f>VLOOKUP(A285,ฝึกงาน!$A:$C,2,FALSE)</f>
        <v>0</v>
      </c>
      <c r="I285">
        <f>VLOOKUP(A285,ฝึกงาน!$A:$C,3,FALSE)</f>
        <v>0</v>
      </c>
    </row>
    <row r="286" spans="1:9" ht="15.75" customHeight="1" x14ac:dyDescent="0.2">
      <c r="A286">
        <f>'Data รายชื่อ'!B286</f>
        <v>0</v>
      </c>
      <c r="B286">
        <f>'Data รายชื่อ'!C286</f>
        <v>0</v>
      </c>
      <c r="C286">
        <f>'Data รายชื่อ'!D286</f>
        <v>0</v>
      </c>
      <c r="D286" t="str">
        <f t="shared" si="5"/>
        <v>0  0</v>
      </c>
      <c r="E286" t="e">
        <f>IF(VLOOKUP(A286,'Data รายชื่อ'!$B$2:$H$300,6,FALSE)="D03","ชีววิทยา","สัตววิทยา")</f>
        <v>#N/A</v>
      </c>
      <c r="F286" t="e">
        <f>LEFT((VLOOKUP(A286,'Data รายชื่อ'!$B$2:$H$300,7,FALSE)),5)</f>
        <v>#N/A</v>
      </c>
      <c r="G286" t="e">
        <f>VLOOKUP(F286,'D35'!$A$2:$B$38,2,FALSE)</f>
        <v>#N/A</v>
      </c>
      <c r="H286">
        <f>VLOOKUP(A286,ฝึกงาน!$A:$C,2,FALSE)</f>
        <v>0</v>
      </c>
      <c r="I286">
        <f>VLOOKUP(A286,ฝึกงาน!$A:$C,3,FALSE)</f>
        <v>0</v>
      </c>
    </row>
    <row r="287" spans="1:9" ht="15.75" customHeight="1" x14ac:dyDescent="0.2">
      <c r="A287">
        <f>'Data รายชื่อ'!B287</f>
        <v>0</v>
      </c>
      <c r="B287">
        <f>'Data รายชื่อ'!C287</f>
        <v>0</v>
      </c>
      <c r="C287">
        <f>'Data รายชื่อ'!D287</f>
        <v>0</v>
      </c>
      <c r="D287" t="str">
        <f t="shared" si="5"/>
        <v>0  0</v>
      </c>
      <c r="E287" t="e">
        <f>IF(VLOOKUP(A287,'Data รายชื่อ'!$B$2:$H$300,6,FALSE)="D03","ชีววิทยา","สัตววิทยา")</f>
        <v>#N/A</v>
      </c>
      <c r="F287" t="e">
        <f>LEFT((VLOOKUP(A287,'Data รายชื่อ'!$B$2:$H$300,7,FALSE)),5)</f>
        <v>#N/A</v>
      </c>
      <c r="G287" t="e">
        <f>VLOOKUP(F287,'D35'!$A$2:$B$38,2,FALSE)</f>
        <v>#N/A</v>
      </c>
      <c r="H287">
        <f>VLOOKUP(A287,ฝึกงาน!$A:$C,2,FALSE)</f>
        <v>0</v>
      </c>
      <c r="I287">
        <f>VLOOKUP(A287,ฝึกงาน!$A:$C,3,FALSE)</f>
        <v>0</v>
      </c>
    </row>
    <row r="288" spans="1:9" ht="15.75" customHeight="1" x14ac:dyDescent="0.2">
      <c r="A288">
        <f>'Data รายชื่อ'!B288</f>
        <v>0</v>
      </c>
      <c r="B288">
        <f>'Data รายชื่อ'!C288</f>
        <v>0</v>
      </c>
      <c r="C288">
        <f>'Data รายชื่อ'!D288</f>
        <v>0</v>
      </c>
      <c r="D288" t="str">
        <f t="shared" si="5"/>
        <v>0  0</v>
      </c>
      <c r="E288" t="e">
        <f>IF(VLOOKUP(A288,'Data รายชื่อ'!$B$2:$H$300,6,FALSE)="D03","ชีววิทยา","สัตววิทยา")</f>
        <v>#N/A</v>
      </c>
      <c r="F288" t="e">
        <f>LEFT((VLOOKUP(A288,'Data รายชื่อ'!$B$2:$H$300,7,FALSE)),5)</f>
        <v>#N/A</v>
      </c>
      <c r="G288" t="e">
        <f>VLOOKUP(F288,'D35'!$A$2:$B$38,2,FALSE)</f>
        <v>#N/A</v>
      </c>
      <c r="H288">
        <f>VLOOKUP(A288,ฝึกงาน!$A:$C,2,FALSE)</f>
        <v>0</v>
      </c>
      <c r="I288">
        <f>VLOOKUP(A288,ฝึกงาน!$A:$C,3,FALSE)</f>
        <v>0</v>
      </c>
    </row>
    <row r="289" spans="1:9" ht="15.75" customHeight="1" x14ac:dyDescent="0.2">
      <c r="A289">
        <f>'Data รายชื่อ'!B289</f>
        <v>0</v>
      </c>
      <c r="B289">
        <f>'Data รายชื่อ'!C289</f>
        <v>0</v>
      </c>
      <c r="C289">
        <f>'Data รายชื่อ'!D289</f>
        <v>0</v>
      </c>
      <c r="D289" t="str">
        <f t="shared" si="5"/>
        <v>0  0</v>
      </c>
      <c r="E289" t="e">
        <f>IF(VLOOKUP(A289,'Data รายชื่อ'!$B$2:$H$300,6,FALSE)="D03","ชีววิทยา","สัตววิทยา")</f>
        <v>#N/A</v>
      </c>
      <c r="F289" t="e">
        <f>LEFT((VLOOKUP(A289,'Data รายชื่อ'!$B$2:$H$300,7,FALSE)),5)</f>
        <v>#N/A</v>
      </c>
      <c r="G289" t="e">
        <f>VLOOKUP(F289,'D35'!$A$2:$B$38,2,FALSE)</f>
        <v>#N/A</v>
      </c>
      <c r="H289">
        <f>VLOOKUP(A289,ฝึกงาน!$A:$C,2,FALSE)</f>
        <v>0</v>
      </c>
      <c r="I289">
        <f>VLOOKUP(A289,ฝึกงาน!$A:$C,3,FALSE)</f>
        <v>0</v>
      </c>
    </row>
    <row r="290" spans="1:9" ht="15.75" customHeight="1" x14ac:dyDescent="0.2">
      <c r="A290">
        <f>'Data รายชื่อ'!B290</f>
        <v>0</v>
      </c>
      <c r="B290">
        <f>'Data รายชื่อ'!C290</f>
        <v>0</v>
      </c>
      <c r="C290">
        <f>'Data รายชื่อ'!D290</f>
        <v>0</v>
      </c>
      <c r="D290" t="str">
        <f t="shared" si="5"/>
        <v>0  0</v>
      </c>
      <c r="E290" t="e">
        <f>IF(VLOOKUP(A290,'Data รายชื่อ'!$B$2:$H$300,6,FALSE)="D03","ชีววิทยา","สัตววิทยา")</f>
        <v>#N/A</v>
      </c>
      <c r="F290" t="e">
        <f>LEFT((VLOOKUP(A290,'Data รายชื่อ'!$B$2:$H$300,7,FALSE)),5)</f>
        <v>#N/A</v>
      </c>
      <c r="G290" t="e">
        <f>VLOOKUP(F290,'D35'!$A$2:$B$38,2,FALSE)</f>
        <v>#N/A</v>
      </c>
      <c r="H290">
        <f>VLOOKUP(A290,ฝึกงาน!$A:$C,2,FALSE)</f>
        <v>0</v>
      </c>
      <c r="I290">
        <f>VLOOKUP(A290,ฝึกงาน!$A:$C,3,FALSE)</f>
        <v>0</v>
      </c>
    </row>
    <row r="291" spans="1:9" ht="15.75" customHeight="1" x14ac:dyDescent="0.2">
      <c r="A291">
        <f>'Data รายชื่อ'!B291</f>
        <v>0</v>
      </c>
      <c r="B291">
        <f>'Data รายชื่อ'!C291</f>
        <v>0</v>
      </c>
      <c r="C291">
        <f>'Data รายชื่อ'!D291</f>
        <v>0</v>
      </c>
      <c r="D291" t="str">
        <f t="shared" si="5"/>
        <v>0  0</v>
      </c>
      <c r="E291" t="e">
        <f>IF(VLOOKUP(A291,'Data รายชื่อ'!$B$2:$H$300,6,FALSE)="D03","ชีววิทยา","สัตววิทยา")</f>
        <v>#N/A</v>
      </c>
      <c r="F291" t="e">
        <f>LEFT((VLOOKUP(A291,'Data รายชื่อ'!$B$2:$H$300,7,FALSE)),5)</f>
        <v>#N/A</v>
      </c>
      <c r="G291" t="e">
        <f>VLOOKUP(F291,'D35'!$A$2:$B$38,2,FALSE)</f>
        <v>#N/A</v>
      </c>
      <c r="H291">
        <f>VLOOKUP(A291,ฝึกงาน!$A:$C,2,FALSE)</f>
        <v>0</v>
      </c>
      <c r="I291">
        <f>VLOOKUP(A291,ฝึกงาน!$A:$C,3,FALSE)</f>
        <v>0</v>
      </c>
    </row>
    <row r="292" spans="1:9" ht="15.75" customHeight="1" x14ac:dyDescent="0.2">
      <c r="A292">
        <f>'Data รายชื่อ'!B292</f>
        <v>0</v>
      </c>
      <c r="B292">
        <f>'Data รายชื่อ'!C292</f>
        <v>0</v>
      </c>
      <c r="C292">
        <f>'Data รายชื่อ'!D292</f>
        <v>0</v>
      </c>
      <c r="D292" t="str">
        <f t="shared" si="5"/>
        <v>0  0</v>
      </c>
      <c r="E292" t="e">
        <f>IF(VLOOKUP(A292,'Data รายชื่อ'!$B$2:$H$300,6,FALSE)="D03","ชีววิทยา","สัตววิทยา")</f>
        <v>#N/A</v>
      </c>
      <c r="F292" t="e">
        <f>LEFT((VLOOKUP(A292,'Data รายชื่อ'!$B$2:$H$300,7,FALSE)),5)</f>
        <v>#N/A</v>
      </c>
      <c r="G292" t="e">
        <f>VLOOKUP(F292,'D35'!$A$2:$B$38,2,FALSE)</f>
        <v>#N/A</v>
      </c>
      <c r="H292">
        <f>VLOOKUP(A292,ฝึกงาน!$A:$C,2,FALSE)</f>
        <v>0</v>
      </c>
      <c r="I292">
        <f>VLOOKUP(A292,ฝึกงาน!$A:$C,3,FALSE)</f>
        <v>0</v>
      </c>
    </row>
    <row r="293" spans="1:9" ht="15.75" customHeight="1" x14ac:dyDescent="0.2">
      <c r="A293">
        <f>'Data รายชื่อ'!B293</f>
        <v>0</v>
      </c>
      <c r="B293">
        <f>'Data รายชื่อ'!C293</f>
        <v>0</v>
      </c>
      <c r="C293">
        <f>'Data รายชื่อ'!D293</f>
        <v>0</v>
      </c>
      <c r="D293" t="str">
        <f t="shared" si="5"/>
        <v>0  0</v>
      </c>
      <c r="E293" t="e">
        <f>IF(VLOOKUP(A293,'Data รายชื่อ'!$B$2:$H$300,6,FALSE)="D03","ชีววิทยา","สัตววิทยา")</f>
        <v>#N/A</v>
      </c>
      <c r="F293" t="e">
        <f>LEFT((VLOOKUP(A293,'Data รายชื่อ'!$B$2:$H$300,7,FALSE)),5)</f>
        <v>#N/A</v>
      </c>
      <c r="G293" t="e">
        <f>VLOOKUP(F293,'D35'!$A$2:$B$38,2,FALSE)</f>
        <v>#N/A</v>
      </c>
      <c r="H293">
        <f>VLOOKUP(A293,ฝึกงาน!$A:$C,2,FALSE)</f>
        <v>0</v>
      </c>
      <c r="I293">
        <f>VLOOKUP(A293,ฝึกงาน!$A:$C,3,FALSE)</f>
        <v>0</v>
      </c>
    </row>
    <row r="294" spans="1:9" ht="15.75" customHeight="1" x14ac:dyDescent="0.2">
      <c r="A294">
        <f>'Data รายชื่อ'!B294</f>
        <v>0</v>
      </c>
      <c r="B294">
        <f>'Data รายชื่อ'!C294</f>
        <v>0</v>
      </c>
      <c r="C294">
        <f>'Data รายชื่อ'!D294</f>
        <v>0</v>
      </c>
      <c r="D294" t="str">
        <f t="shared" si="5"/>
        <v>0  0</v>
      </c>
      <c r="E294" t="e">
        <f>IF(VLOOKUP(A294,'Data รายชื่อ'!$B$2:$H$300,6,FALSE)="D03","ชีววิทยา","สัตววิทยา")</f>
        <v>#N/A</v>
      </c>
      <c r="F294" t="e">
        <f>LEFT((VLOOKUP(A294,'Data รายชื่อ'!$B$2:$H$300,7,FALSE)),5)</f>
        <v>#N/A</v>
      </c>
      <c r="G294" t="e">
        <f>VLOOKUP(F294,'D35'!$A$2:$B$38,2,FALSE)</f>
        <v>#N/A</v>
      </c>
      <c r="H294">
        <f>VLOOKUP(A294,ฝึกงาน!$A:$C,2,FALSE)</f>
        <v>0</v>
      </c>
      <c r="I294">
        <f>VLOOKUP(A294,ฝึกงาน!$A:$C,3,FALSE)</f>
        <v>0</v>
      </c>
    </row>
    <row r="295" spans="1:9" ht="15.75" customHeight="1" x14ac:dyDescent="0.2">
      <c r="A295">
        <f>'Data รายชื่อ'!B295</f>
        <v>0</v>
      </c>
      <c r="B295">
        <f>'Data รายชื่อ'!C295</f>
        <v>0</v>
      </c>
      <c r="C295">
        <f>'Data รายชื่อ'!D295</f>
        <v>0</v>
      </c>
      <c r="D295" t="str">
        <f t="shared" si="5"/>
        <v>0  0</v>
      </c>
      <c r="E295" t="e">
        <f>IF(VLOOKUP(A295,'Data รายชื่อ'!$B$2:$H$300,6,FALSE)="D03","ชีววิทยา","สัตววิทยา")</f>
        <v>#N/A</v>
      </c>
      <c r="F295" t="e">
        <f>LEFT((VLOOKUP(A295,'Data รายชื่อ'!$B$2:$H$300,7,FALSE)),5)</f>
        <v>#N/A</v>
      </c>
      <c r="G295" t="e">
        <f>VLOOKUP(F295,'D35'!$A$2:$B$38,2,FALSE)</f>
        <v>#N/A</v>
      </c>
      <c r="H295">
        <f>VLOOKUP(A295,ฝึกงาน!$A:$C,2,FALSE)</f>
        <v>0</v>
      </c>
      <c r="I295">
        <f>VLOOKUP(A295,ฝึกงาน!$A:$C,3,FALSE)</f>
        <v>0</v>
      </c>
    </row>
    <row r="296" spans="1:9" ht="15.75" customHeight="1" x14ac:dyDescent="0.2">
      <c r="A296">
        <f>'Data รายชื่อ'!B296</f>
        <v>0</v>
      </c>
      <c r="B296">
        <f>'Data รายชื่อ'!C296</f>
        <v>0</v>
      </c>
      <c r="C296">
        <f>'Data รายชื่อ'!D296</f>
        <v>0</v>
      </c>
      <c r="D296" t="str">
        <f t="shared" si="5"/>
        <v>0  0</v>
      </c>
      <c r="E296" t="e">
        <f>IF(VLOOKUP(A296,'Data รายชื่อ'!$B$2:$H$300,6,FALSE)="D03","ชีววิทยา","สัตววิทยา")</f>
        <v>#N/A</v>
      </c>
      <c r="F296" t="e">
        <f>LEFT((VLOOKUP(A296,'Data รายชื่อ'!$B$2:$H$300,7,FALSE)),5)</f>
        <v>#N/A</v>
      </c>
      <c r="G296" t="e">
        <f>VLOOKUP(F296,'D35'!$A$2:$B$38,2,FALSE)</f>
        <v>#N/A</v>
      </c>
      <c r="H296">
        <f>VLOOKUP(A296,ฝึกงาน!$A:$C,2,FALSE)</f>
        <v>0</v>
      </c>
      <c r="I296">
        <f>VLOOKUP(A296,ฝึกงาน!$A:$C,3,FALSE)</f>
        <v>0</v>
      </c>
    </row>
    <row r="297" spans="1:9" ht="15.75" customHeight="1" x14ac:dyDescent="0.2">
      <c r="A297">
        <f>'Data รายชื่อ'!B297</f>
        <v>0</v>
      </c>
      <c r="B297">
        <f>'Data รายชื่อ'!C297</f>
        <v>0</v>
      </c>
      <c r="C297">
        <f>'Data รายชื่อ'!D297</f>
        <v>0</v>
      </c>
      <c r="D297" t="str">
        <f t="shared" si="5"/>
        <v>0  0</v>
      </c>
      <c r="E297" t="e">
        <f>IF(VLOOKUP(A297,'Data รายชื่อ'!$B$2:$H$300,6,FALSE)="D03","ชีววิทยา","สัตววิทยา")</f>
        <v>#N/A</v>
      </c>
      <c r="F297" t="e">
        <f>LEFT((VLOOKUP(A297,'Data รายชื่อ'!$B$2:$H$300,7,FALSE)),5)</f>
        <v>#N/A</v>
      </c>
      <c r="G297" t="e">
        <f>VLOOKUP(F297,'D35'!$A$2:$B$38,2,FALSE)</f>
        <v>#N/A</v>
      </c>
      <c r="H297">
        <f>VLOOKUP(A297,ฝึกงาน!$A:$C,2,FALSE)</f>
        <v>0</v>
      </c>
      <c r="I297">
        <f>VLOOKUP(A297,ฝึกงาน!$A:$C,3,FALSE)</f>
        <v>0</v>
      </c>
    </row>
    <row r="298" spans="1:9" ht="15.75" customHeight="1" x14ac:dyDescent="0.2">
      <c r="A298">
        <f>'Data รายชื่อ'!B298</f>
        <v>0</v>
      </c>
      <c r="B298">
        <f>'Data รายชื่อ'!C298</f>
        <v>0</v>
      </c>
      <c r="C298">
        <f>'Data รายชื่อ'!D298</f>
        <v>0</v>
      </c>
      <c r="D298" t="str">
        <f t="shared" si="5"/>
        <v>0  0</v>
      </c>
      <c r="E298" t="e">
        <f>IF(VLOOKUP(A298,'Data รายชื่อ'!$B$2:$H$300,6,FALSE)="D03","ชีววิทยา","สัตววิทยา")</f>
        <v>#N/A</v>
      </c>
      <c r="F298" t="e">
        <f>LEFT((VLOOKUP(A298,'Data รายชื่อ'!$B$2:$H$300,7,FALSE)),5)</f>
        <v>#N/A</v>
      </c>
      <c r="G298" t="e">
        <f>VLOOKUP(F298,'D35'!$A$2:$B$38,2,FALSE)</f>
        <v>#N/A</v>
      </c>
      <c r="H298">
        <f>VLOOKUP(A298,ฝึกงาน!$A:$C,2,FALSE)</f>
        <v>0</v>
      </c>
      <c r="I298">
        <f>VLOOKUP(A298,ฝึกงาน!$A:$C,3,FALSE)</f>
        <v>0</v>
      </c>
    </row>
    <row r="299" spans="1:9" ht="15.75" customHeight="1" x14ac:dyDescent="0.2">
      <c r="A299">
        <f>'Data รายชื่อ'!B299</f>
        <v>0</v>
      </c>
      <c r="B299">
        <f>'Data รายชื่อ'!C299</f>
        <v>0</v>
      </c>
      <c r="C299">
        <f>'Data รายชื่อ'!D299</f>
        <v>0</v>
      </c>
      <c r="D299" t="str">
        <f t="shared" si="5"/>
        <v>0  0</v>
      </c>
      <c r="E299" t="e">
        <f>IF(VLOOKUP(A299,'Data รายชื่อ'!$B$2:$H$300,6,FALSE)="D03","ชีววิทยา","สัตววิทยา")</f>
        <v>#N/A</v>
      </c>
      <c r="F299" t="e">
        <f>LEFT((VLOOKUP(A299,'Data รายชื่อ'!$B$2:$H$300,7,FALSE)),5)</f>
        <v>#N/A</v>
      </c>
      <c r="G299" t="e">
        <f>VLOOKUP(F299,'D35'!$A$2:$B$38,2,FALSE)</f>
        <v>#N/A</v>
      </c>
      <c r="H299">
        <f>VLOOKUP(A299,ฝึกงาน!$A:$C,2,FALSE)</f>
        <v>0</v>
      </c>
      <c r="I299">
        <f>VLOOKUP(A299,ฝึกงาน!$A:$C,3,FALSE)</f>
        <v>0</v>
      </c>
    </row>
    <row r="300" spans="1:9" ht="15.75" customHeight="1" x14ac:dyDescent="0.2">
      <c r="A300">
        <f>'Data รายชื่อ'!B300</f>
        <v>0</v>
      </c>
      <c r="B300">
        <f>'Data รายชื่อ'!C300</f>
        <v>0</v>
      </c>
      <c r="C300">
        <f>'Data รายชื่อ'!D300</f>
        <v>0</v>
      </c>
      <c r="D300" t="str">
        <f t="shared" si="5"/>
        <v>0  0</v>
      </c>
      <c r="E300" t="e">
        <f>IF(VLOOKUP(A300,'Data รายชื่อ'!$B$2:$H$300,6,FALSE)="D03","ชีววิทยา","สัตววิทยา")</f>
        <v>#N/A</v>
      </c>
      <c r="F300" t="e">
        <f>LEFT((VLOOKUP(A300,'Data รายชื่อ'!$B$2:$H$300,7,FALSE)),5)</f>
        <v>#N/A</v>
      </c>
      <c r="G300" t="e">
        <f>VLOOKUP(F300,'D35'!$A$2:$B$38,2,FALSE)</f>
        <v>#N/A</v>
      </c>
      <c r="H300">
        <f>VLOOKUP(A300,ฝึกงาน!$A:$C,2,FALSE)</f>
        <v>0</v>
      </c>
      <c r="I300">
        <f>VLOOKUP(A300,ฝึกงาน!$A:$C,3,FALSE)</f>
        <v>0</v>
      </c>
    </row>
    <row r="301" spans="1:9" ht="15.75" customHeight="1" x14ac:dyDescent="0.2">
      <c r="A301">
        <f>'Data รายชื่อ'!B301</f>
        <v>0</v>
      </c>
      <c r="B301">
        <f>'Data รายชื่อ'!C301</f>
        <v>0</v>
      </c>
      <c r="C301">
        <f>'Data รายชื่อ'!D301</f>
        <v>0</v>
      </c>
      <c r="D301" t="str">
        <f t="shared" si="5"/>
        <v>0  0</v>
      </c>
      <c r="E301" t="e">
        <f>IF(VLOOKUP(A301,'Data รายชื่อ'!$B$2:$H$300,6,FALSE)="D03","ชีววิทยา","สัตววิทยา")</f>
        <v>#N/A</v>
      </c>
      <c r="F301" t="e">
        <f>LEFT((VLOOKUP(A301,'Data รายชื่อ'!$B$2:$H$300,7,FALSE)),5)</f>
        <v>#N/A</v>
      </c>
      <c r="G301" t="e">
        <f>VLOOKUP(F301,'D35'!$A$2:$B$38,2,FALSE)</f>
        <v>#N/A</v>
      </c>
      <c r="H301">
        <f>VLOOKUP(A301,ฝึกงาน!$A:$C,2,FALSE)</f>
        <v>0</v>
      </c>
      <c r="I301">
        <f>VLOOKUP(A301,ฝึกงาน!$A:$C,3,FALSE)</f>
        <v>0</v>
      </c>
    </row>
    <row r="302" spans="1:9" ht="15.75" customHeight="1" x14ac:dyDescent="0.2">
      <c r="A302">
        <f>'Data รายชื่อ'!B302</f>
        <v>0</v>
      </c>
      <c r="B302">
        <f>'Data รายชื่อ'!C302</f>
        <v>0</v>
      </c>
      <c r="C302">
        <f>'Data รายชื่อ'!D302</f>
        <v>0</v>
      </c>
      <c r="D302" t="str">
        <f t="shared" si="5"/>
        <v>0  0</v>
      </c>
      <c r="E302" t="e">
        <f>IF(VLOOKUP(A302,'Data รายชื่อ'!$B$2:$H$300,6,FALSE)="D03","ชีววิทยา","สัตววิทยา")</f>
        <v>#N/A</v>
      </c>
      <c r="F302" t="e">
        <f>LEFT((VLOOKUP(A302,'Data รายชื่อ'!$B$2:$H$300,7,FALSE)),5)</f>
        <v>#N/A</v>
      </c>
      <c r="G302" t="e">
        <f>VLOOKUP(F302,'D35'!$A$2:$B$38,2,FALSE)</f>
        <v>#N/A</v>
      </c>
      <c r="H302">
        <f>VLOOKUP(A302,ฝึกงาน!$A:$C,2,FALSE)</f>
        <v>0</v>
      </c>
      <c r="I302">
        <f>VLOOKUP(A302,ฝึกงาน!$A:$C,3,FALSE)</f>
        <v>0</v>
      </c>
    </row>
    <row r="303" spans="1:9" ht="15.75" customHeight="1" x14ac:dyDescent="0.2">
      <c r="A303">
        <f>'Data รายชื่อ'!B303</f>
        <v>0</v>
      </c>
      <c r="B303">
        <f>'Data รายชื่อ'!C303</f>
        <v>0</v>
      </c>
      <c r="C303">
        <f>'Data รายชื่อ'!D303</f>
        <v>0</v>
      </c>
      <c r="D303" t="str">
        <f t="shared" si="5"/>
        <v>0  0</v>
      </c>
      <c r="E303" t="e">
        <f>IF(VLOOKUP(A303,'Data รายชื่อ'!$B$2:$H$300,6,FALSE)="D03","ชีววิทยา","สัตววิทยา")</f>
        <v>#N/A</v>
      </c>
      <c r="F303" t="e">
        <f>LEFT((VLOOKUP(A303,'Data รายชื่อ'!$B$2:$H$300,7,FALSE)),5)</f>
        <v>#N/A</v>
      </c>
      <c r="G303" t="e">
        <f>VLOOKUP(F303,'D35'!$A$2:$B$38,2,FALSE)</f>
        <v>#N/A</v>
      </c>
      <c r="H303">
        <f>VLOOKUP(A303,ฝึกงาน!$A:$C,2,FALSE)</f>
        <v>0</v>
      </c>
      <c r="I303">
        <f>VLOOKUP(A303,ฝึกงาน!$A:$C,3,FALSE)</f>
        <v>0</v>
      </c>
    </row>
    <row r="304" spans="1:9" ht="15.75" customHeight="1" x14ac:dyDescent="0.2">
      <c r="A304">
        <f>'Data รายชื่อ'!B304</f>
        <v>0</v>
      </c>
      <c r="B304">
        <f>'Data รายชื่อ'!C304</f>
        <v>0</v>
      </c>
      <c r="C304">
        <f>'Data รายชื่อ'!D304</f>
        <v>0</v>
      </c>
      <c r="D304" t="str">
        <f t="shared" si="5"/>
        <v>0  0</v>
      </c>
      <c r="E304" t="e">
        <f>IF(VLOOKUP(A304,'Data รายชื่อ'!$B$2:$H$300,6,FALSE)="D03","ชีววิทยา","สัตววิทยา")</f>
        <v>#N/A</v>
      </c>
      <c r="F304" t="e">
        <f>LEFT((VLOOKUP(A304,'Data รายชื่อ'!$B$2:$H$300,7,FALSE)),5)</f>
        <v>#N/A</v>
      </c>
      <c r="G304" t="e">
        <f>VLOOKUP(F304,'D35'!$A$2:$B$38,2,FALSE)</f>
        <v>#N/A</v>
      </c>
      <c r="H304">
        <f>VLOOKUP(A304,ฝึกงาน!$A:$C,2,FALSE)</f>
        <v>0</v>
      </c>
      <c r="I304">
        <f>VLOOKUP(A304,ฝึกงาน!$A:$C,3,FALSE)</f>
        <v>0</v>
      </c>
    </row>
    <row r="305" spans="1:9" ht="15.75" customHeight="1" x14ac:dyDescent="0.2">
      <c r="A305">
        <f>'Data รายชื่อ'!B305</f>
        <v>0</v>
      </c>
      <c r="B305">
        <f>'Data รายชื่อ'!C305</f>
        <v>0</v>
      </c>
      <c r="C305">
        <f>'Data รายชื่อ'!D305</f>
        <v>0</v>
      </c>
      <c r="D305" t="str">
        <f t="shared" si="5"/>
        <v>0  0</v>
      </c>
      <c r="E305" t="e">
        <f>IF(VLOOKUP(A305,'Data รายชื่อ'!$B$2:$H$300,6,FALSE)="D03","ชีววิทยา","สัตววิทยา")</f>
        <v>#N/A</v>
      </c>
      <c r="F305" t="e">
        <f>LEFT((VLOOKUP(A305,'Data รายชื่อ'!$B$2:$H$300,7,FALSE)),5)</f>
        <v>#N/A</v>
      </c>
      <c r="G305" t="e">
        <f>VLOOKUP(F305,'D35'!$A$2:$B$38,2,FALSE)</f>
        <v>#N/A</v>
      </c>
      <c r="H305">
        <f>VLOOKUP(A305,ฝึกงาน!$A:$C,2,FALSE)</f>
        <v>0</v>
      </c>
      <c r="I305">
        <f>VLOOKUP(A305,ฝึกงาน!$A:$C,3,FALSE)</f>
        <v>0</v>
      </c>
    </row>
    <row r="306" spans="1:9" ht="15.75" customHeight="1" x14ac:dyDescent="0.2">
      <c r="A306">
        <f>'Data รายชื่อ'!B306</f>
        <v>0</v>
      </c>
      <c r="B306">
        <f>'Data รายชื่อ'!C306</f>
        <v>0</v>
      </c>
      <c r="C306">
        <f>'Data รายชื่อ'!D306</f>
        <v>0</v>
      </c>
      <c r="D306" t="str">
        <f t="shared" si="5"/>
        <v>0  0</v>
      </c>
      <c r="E306" t="e">
        <f>IF(VLOOKUP(A306,'Data รายชื่อ'!$B$2:$H$300,6,FALSE)="D03","ชีววิทยา","สัตววิทยา")</f>
        <v>#N/A</v>
      </c>
      <c r="F306" t="e">
        <f>LEFT((VLOOKUP(A306,'Data รายชื่อ'!$B$2:$H$300,7,FALSE)),5)</f>
        <v>#N/A</v>
      </c>
      <c r="G306" t="e">
        <f>VLOOKUP(F306,'D35'!$A$2:$B$38,2,FALSE)</f>
        <v>#N/A</v>
      </c>
      <c r="H306">
        <f>VLOOKUP(A306,ฝึกงาน!$A:$C,2,FALSE)</f>
        <v>0</v>
      </c>
      <c r="I306">
        <f>VLOOKUP(A306,ฝึกงาน!$A:$C,3,FALSE)</f>
        <v>0</v>
      </c>
    </row>
    <row r="307" spans="1:9" ht="15.75" customHeight="1" x14ac:dyDescent="0.2">
      <c r="A307">
        <f>'Data รายชื่อ'!B307</f>
        <v>0</v>
      </c>
      <c r="B307">
        <f>'Data รายชื่อ'!C307</f>
        <v>0</v>
      </c>
      <c r="C307">
        <f>'Data รายชื่อ'!D307</f>
        <v>0</v>
      </c>
      <c r="D307" t="str">
        <f t="shared" si="5"/>
        <v>0  0</v>
      </c>
      <c r="E307" t="e">
        <f>IF(VLOOKUP(A307,'Data รายชื่อ'!$B$2:$H$300,6,FALSE)="D03","ชีววิทยา","สัตววิทยา")</f>
        <v>#N/A</v>
      </c>
      <c r="F307" t="e">
        <f>LEFT((VLOOKUP(A307,'Data รายชื่อ'!$B$2:$H$300,7,FALSE)),5)</f>
        <v>#N/A</v>
      </c>
      <c r="G307" t="e">
        <f>VLOOKUP(F307,'D35'!$A$2:$B$38,2,FALSE)</f>
        <v>#N/A</v>
      </c>
      <c r="H307">
        <f>VLOOKUP(A307,ฝึกงาน!$A:$C,2,FALSE)</f>
        <v>0</v>
      </c>
      <c r="I307">
        <f>VLOOKUP(A307,ฝึกงาน!$A:$C,3,FALSE)</f>
        <v>0</v>
      </c>
    </row>
    <row r="308" spans="1:9" ht="15.75" customHeight="1" x14ac:dyDescent="0.2">
      <c r="A308">
        <f>'Data รายชื่อ'!B308</f>
        <v>0</v>
      </c>
      <c r="B308">
        <f>'Data รายชื่อ'!C308</f>
        <v>0</v>
      </c>
      <c r="C308">
        <f>'Data รายชื่อ'!D308</f>
        <v>0</v>
      </c>
      <c r="D308" t="str">
        <f t="shared" si="5"/>
        <v>0  0</v>
      </c>
      <c r="E308" t="e">
        <f>IF(VLOOKUP(A308,'Data รายชื่อ'!$B$2:$H$300,6,FALSE)="D03","ชีววิทยา","สัตววิทยา")</f>
        <v>#N/A</v>
      </c>
      <c r="F308" t="e">
        <f>LEFT((VLOOKUP(A308,'Data รายชื่อ'!$B$2:$H$300,7,FALSE)),5)</f>
        <v>#N/A</v>
      </c>
      <c r="G308" t="e">
        <f>VLOOKUP(F308,'D35'!$A$2:$B$38,2,FALSE)</f>
        <v>#N/A</v>
      </c>
      <c r="H308">
        <f>VLOOKUP(A308,ฝึกงาน!$A:$C,2,FALSE)</f>
        <v>0</v>
      </c>
      <c r="I308">
        <f>VLOOKUP(A308,ฝึกงาน!$A:$C,3,FALSE)</f>
        <v>0</v>
      </c>
    </row>
    <row r="309" spans="1:9" ht="15.75" customHeight="1" x14ac:dyDescent="0.2">
      <c r="A309">
        <f>'Data รายชื่อ'!B309</f>
        <v>0</v>
      </c>
      <c r="B309">
        <f>'Data รายชื่อ'!C309</f>
        <v>0</v>
      </c>
      <c r="C309">
        <f>'Data รายชื่อ'!D309</f>
        <v>0</v>
      </c>
      <c r="D309" t="str">
        <f t="shared" si="5"/>
        <v>0  0</v>
      </c>
      <c r="E309" t="e">
        <f>IF(VLOOKUP(A309,'Data รายชื่อ'!$B$2:$H$300,6,FALSE)="D03","ชีววิทยา","สัตววิทยา")</f>
        <v>#N/A</v>
      </c>
      <c r="F309" t="e">
        <f>LEFT((VLOOKUP(A309,'Data รายชื่อ'!$B$2:$H$300,7,FALSE)),5)</f>
        <v>#N/A</v>
      </c>
      <c r="G309" t="e">
        <f>VLOOKUP(F309,'D35'!$A$2:$B$38,2,FALSE)</f>
        <v>#N/A</v>
      </c>
      <c r="H309">
        <f>VLOOKUP(A309,ฝึกงาน!$A:$C,2,FALSE)</f>
        <v>0</v>
      </c>
      <c r="I309">
        <f>VLOOKUP(A309,ฝึกงาน!$A:$C,3,FALSE)</f>
        <v>0</v>
      </c>
    </row>
    <row r="310" spans="1:9" ht="15.75" customHeight="1" x14ac:dyDescent="0.2">
      <c r="A310">
        <f>'Data รายชื่อ'!B310</f>
        <v>0</v>
      </c>
      <c r="B310">
        <f>'Data รายชื่อ'!C310</f>
        <v>0</v>
      </c>
      <c r="C310">
        <f>'Data รายชื่อ'!D310</f>
        <v>0</v>
      </c>
      <c r="D310" t="str">
        <f t="shared" si="5"/>
        <v>0  0</v>
      </c>
      <c r="E310" t="e">
        <f>IF(VLOOKUP(A310,'Data รายชื่อ'!$B$2:$H$300,6,FALSE)="D03","ชีววิทยา","สัตววิทยา")</f>
        <v>#N/A</v>
      </c>
      <c r="F310" t="e">
        <f>LEFT((VLOOKUP(A310,'Data รายชื่อ'!$B$2:$H$300,7,FALSE)),5)</f>
        <v>#N/A</v>
      </c>
      <c r="G310" t="e">
        <f>VLOOKUP(F310,'D35'!$A$2:$B$38,2,FALSE)</f>
        <v>#N/A</v>
      </c>
      <c r="H310">
        <f>VLOOKUP(A310,ฝึกงาน!$A:$C,2,FALSE)</f>
        <v>0</v>
      </c>
      <c r="I310">
        <f>VLOOKUP(A310,ฝึกงาน!$A:$C,3,FALSE)</f>
        <v>0</v>
      </c>
    </row>
    <row r="311" spans="1:9" ht="15.75" customHeight="1" x14ac:dyDescent="0.2">
      <c r="A311">
        <f>'Data รายชื่อ'!B311</f>
        <v>0</v>
      </c>
      <c r="B311">
        <f>'Data รายชื่อ'!C311</f>
        <v>0</v>
      </c>
      <c r="C311">
        <f>'Data รายชื่อ'!D311</f>
        <v>0</v>
      </c>
      <c r="D311" t="str">
        <f t="shared" si="5"/>
        <v>0  0</v>
      </c>
      <c r="E311" t="e">
        <f>IF(VLOOKUP(A311,'Data รายชื่อ'!$B$2:$H$300,6,FALSE)="D03","ชีววิทยา","สัตววิทยา")</f>
        <v>#N/A</v>
      </c>
      <c r="F311" t="e">
        <f>LEFT((VLOOKUP(A311,'Data รายชื่อ'!$B$2:$H$300,7,FALSE)),5)</f>
        <v>#N/A</v>
      </c>
      <c r="G311" t="e">
        <f>VLOOKUP(F311,'D35'!$A$2:$B$38,2,FALSE)</f>
        <v>#N/A</v>
      </c>
      <c r="H311">
        <f>VLOOKUP(A311,ฝึกงาน!$A:$C,2,FALSE)</f>
        <v>0</v>
      </c>
      <c r="I311">
        <f>VLOOKUP(A311,ฝึกงาน!$A:$C,3,FALSE)</f>
        <v>0</v>
      </c>
    </row>
    <row r="312" spans="1:9" ht="15.75" customHeight="1" x14ac:dyDescent="0.2">
      <c r="A312">
        <f>'Data รายชื่อ'!B312</f>
        <v>0</v>
      </c>
      <c r="B312">
        <f>'Data รายชื่อ'!C312</f>
        <v>0</v>
      </c>
      <c r="C312">
        <f>'Data รายชื่อ'!D312</f>
        <v>0</v>
      </c>
      <c r="D312" t="str">
        <f t="shared" si="5"/>
        <v>0  0</v>
      </c>
      <c r="E312" t="e">
        <f>IF(VLOOKUP(A312,'Data รายชื่อ'!$B$2:$H$300,6,FALSE)="D03","ชีววิทยา","สัตววิทยา")</f>
        <v>#N/A</v>
      </c>
      <c r="F312" t="e">
        <f>LEFT((VLOOKUP(A312,'Data รายชื่อ'!$B$2:$H$300,7,FALSE)),5)</f>
        <v>#N/A</v>
      </c>
      <c r="G312" t="e">
        <f>VLOOKUP(F312,'D35'!$A$2:$B$38,2,FALSE)</f>
        <v>#N/A</v>
      </c>
      <c r="H312">
        <f>VLOOKUP(A312,ฝึกงาน!$A:$C,2,FALSE)</f>
        <v>0</v>
      </c>
      <c r="I312">
        <f>VLOOKUP(A312,ฝึกงาน!$A:$C,3,FALSE)</f>
        <v>0</v>
      </c>
    </row>
    <row r="313" spans="1:9" ht="15.75" customHeight="1" x14ac:dyDescent="0.2">
      <c r="A313">
        <f>'Data รายชื่อ'!B313</f>
        <v>0</v>
      </c>
      <c r="B313">
        <f>'Data รายชื่อ'!C313</f>
        <v>0</v>
      </c>
      <c r="C313">
        <f>'Data รายชื่อ'!D313</f>
        <v>0</v>
      </c>
      <c r="D313" t="str">
        <f t="shared" si="5"/>
        <v>0  0</v>
      </c>
      <c r="E313" t="e">
        <f>IF(VLOOKUP(A313,'Data รายชื่อ'!$B$2:$H$300,6,FALSE)="D03","ชีววิทยา","สัตววิทยา")</f>
        <v>#N/A</v>
      </c>
      <c r="F313" t="e">
        <f>LEFT((VLOOKUP(A313,'Data รายชื่อ'!$B$2:$H$300,7,FALSE)),5)</f>
        <v>#N/A</v>
      </c>
      <c r="G313" t="e">
        <f>VLOOKUP(F313,'D35'!$A$2:$B$38,2,FALSE)</f>
        <v>#N/A</v>
      </c>
      <c r="H313">
        <f>VLOOKUP(A313,ฝึกงาน!$A:$C,2,FALSE)</f>
        <v>0</v>
      </c>
      <c r="I313">
        <f>VLOOKUP(A313,ฝึกงาน!$A:$C,3,FALSE)</f>
        <v>0</v>
      </c>
    </row>
    <row r="314" spans="1:9" ht="15.75" customHeight="1" x14ac:dyDescent="0.2">
      <c r="A314">
        <f>'Data รายชื่อ'!B314</f>
        <v>0</v>
      </c>
      <c r="B314">
        <f>'Data รายชื่อ'!C314</f>
        <v>0</v>
      </c>
      <c r="C314">
        <f>'Data รายชื่อ'!D314</f>
        <v>0</v>
      </c>
      <c r="D314" t="str">
        <f t="shared" si="5"/>
        <v>0  0</v>
      </c>
      <c r="E314" t="e">
        <f>IF(VLOOKUP(A314,'Data รายชื่อ'!$B$2:$H$300,6,FALSE)="D03","ชีววิทยา","สัตววิทยา")</f>
        <v>#N/A</v>
      </c>
      <c r="F314" t="e">
        <f>LEFT((VLOOKUP(A314,'Data รายชื่อ'!$B$2:$H$300,7,FALSE)),5)</f>
        <v>#N/A</v>
      </c>
      <c r="G314" t="e">
        <f>VLOOKUP(F314,'D35'!$A$2:$B$38,2,FALSE)</f>
        <v>#N/A</v>
      </c>
      <c r="H314">
        <f>VLOOKUP(A314,ฝึกงาน!$A:$C,2,FALSE)</f>
        <v>0</v>
      </c>
      <c r="I314">
        <f>VLOOKUP(A314,ฝึกงาน!$A:$C,3,FALSE)</f>
        <v>0</v>
      </c>
    </row>
    <row r="315" spans="1:9" ht="15.75" customHeight="1" x14ac:dyDescent="0.2">
      <c r="A315">
        <f>'Data รายชื่อ'!B315</f>
        <v>0</v>
      </c>
      <c r="B315">
        <f>'Data รายชื่อ'!C315</f>
        <v>0</v>
      </c>
      <c r="C315">
        <f>'Data รายชื่อ'!D315</f>
        <v>0</v>
      </c>
      <c r="D315" t="str">
        <f t="shared" si="5"/>
        <v>0  0</v>
      </c>
      <c r="E315" t="e">
        <f>IF(VLOOKUP(A315,'Data รายชื่อ'!$B$2:$H$300,6,FALSE)="D03","ชีววิทยา","สัตววิทยา")</f>
        <v>#N/A</v>
      </c>
      <c r="F315" t="e">
        <f>LEFT((VLOOKUP(A315,'Data รายชื่อ'!$B$2:$H$300,7,FALSE)),5)</f>
        <v>#N/A</v>
      </c>
      <c r="G315" t="e">
        <f>VLOOKUP(F315,'D35'!$A$2:$B$38,2,FALSE)</f>
        <v>#N/A</v>
      </c>
      <c r="H315">
        <f>VLOOKUP(A315,ฝึกงาน!$A:$C,2,FALSE)</f>
        <v>0</v>
      </c>
      <c r="I315">
        <f>VLOOKUP(A315,ฝึกงาน!$A:$C,3,FALSE)</f>
        <v>0</v>
      </c>
    </row>
    <row r="316" spans="1:9" ht="15.75" customHeight="1" x14ac:dyDescent="0.2">
      <c r="A316">
        <f>'Data รายชื่อ'!B316</f>
        <v>0</v>
      </c>
      <c r="B316">
        <f>'Data รายชื่อ'!C316</f>
        <v>0</v>
      </c>
      <c r="C316">
        <f>'Data รายชื่อ'!D316</f>
        <v>0</v>
      </c>
      <c r="D316" t="str">
        <f t="shared" si="5"/>
        <v>0  0</v>
      </c>
      <c r="E316" t="e">
        <f>IF(VLOOKUP(A316,'Data รายชื่อ'!$B$2:$H$300,6,FALSE)="D03","ชีววิทยา","สัตววิทยา")</f>
        <v>#N/A</v>
      </c>
      <c r="F316" t="e">
        <f>LEFT((VLOOKUP(A316,'Data รายชื่อ'!$B$2:$H$300,7,FALSE)),5)</f>
        <v>#N/A</v>
      </c>
      <c r="G316" t="e">
        <f>VLOOKUP(F316,'D35'!$A$2:$B$38,2,FALSE)</f>
        <v>#N/A</v>
      </c>
      <c r="H316">
        <f>VLOOKUP(A316,ฝึกงาน!$A:$C,2,FALSE)</f>
        <v>0</v>
      </c>
      <c r="I316">
        <f>VLOOKUP(A316,ฝึกงาน!$A:$C,3,FALSE)</f>
        <v>0</v>
      </c>
    </row>
    <row r="317" spans="1:9" ht="15.75" customHeight="1" x14ac:dyDescent="0.2">
      <c r="A317">
        <f>'Data รายชื่อ'!B317</f>
        <v>0</v>
      </c>
      <c r="B317">
        <f>'Data รายชื่อ'!C317</f>
        <v>0</v>
      </c>
      <c r="C317">
        <f>'Data รายชื่อ'!D317</f>
        <v>0</v>
      </c>
      <c r="D317" t="str">
        <f t="shared" si="5"/>
        <v>0  0</v>
      </c>
      <c r="E317" t="e">
        <f>IF(VLOOKUP(A317,'Data รายชื่อ'!$B$2:$H$300,6,FALSE)="D03","ชีววิทยา","สัตววิทยา")</f>
        <v>#N/A</v>
      </c>
      <c r="F317" t="e">
        <f>LEFT((VLOOKUP(A317,'Data รายชื่อ'!$B$2:$H$300,7,FALSE)),5)</f>
        <v>#N/A</v>
      </c>
      <c r="G317" t="e">
        <f>VLOOKUP(F317,'D35'!$A$2:$B$38,2,FALSE)</f>
        <v>#N/A</v>
      </c>
      <c r="H317">
        <f>VLOOKUP(A317,ฝึกงาน!$A:$C,2,FALSE)</f>
        <v>0</v>
      </c>
      <c r="I317">
        <f>VLOOKUP(A317,ฝึกงาน!$A:$C,3,FALSE)</f>
        <v>0</v>
      </c>
    </row>
    <row r="318" spans="1:9" ht="15.75" customHeight="1" x14ac:dyDescent="0.2">
      <c r="A318">
        <f>'Data รายชื่อ'!B318</f>
        <v>0</v>
      </c>
      <c r="B318">
        <f>'Data รายชื่อ'!C318</f>
        <v>0</v>
      </c>
      <c r="C318">
        <f>'Data รายชื่อ'!D318</f>
        <v>0</v>
      </c>
      <c r="D318" t="str">
        <f t="shared" si="5"/>
        <v>0  0</v>
      </c>
      <c r="E318" t="e">
        <f>IF(VLOOKUP(A318,'Data รายชื่อ'!$B$2:$H$300,6,FALSE)="D03","ชีววิทยา","สัตววิทยา")</f>
        <v>#N/A</v>
      </c>
      <c r="F318" t="e">
        <f>LEFT((VLOOKUP(A318,'Data รายชื่อ'!$B$2:$H$300,7,FALSE)),5)</f>
        <v>#N/A</v>
      </c>
      <c r="G318" t="e">
        <f>VLOOKUP(F318,'D35'!$A$2:$B$38,2,FALSE)</f>
        <v>#N/A</v>
      </c>
      <c r="H318">
        <f>VLOOKUP(A318,ฝึกงาน!$A:$C,2,FALSE)</f>
        <v>0</v>
      </c>
      <c r="I318">
        <f>VLOOKUP(A318,ฝึกงาน!$A:$C,3,FALSE)</f>
        <v>0</v>
      </c>
    </row>
    <row r="319" spans="1:9" ht="15.75" customHeight="1" x14ac:dyDescent="0.2">
      <c r="A319">
        <f>'Data รายชื่อ'!B319</f>
        <v>0</v>
      </c>
      <c r="B319">
        <f>'Data รายชื่อ'!C319</f>
        <v>0</v>
      </c>
      <c r="C319">
        <f>'Data รายชื่อ'!D319</f>
        <v>0</v>
      </c>
      <c r="D319" t="str">
        <f t="shared" si="5"/>
        <v>0  0</v>
      </c>
      <c r="E319" t="e">
        <f>IF(VLOOKUP(A319,'Data รายชื่อ'!$B$2:$H$300,6,FALSE)="D03","ชีววิทยา","สัตววิทยา")</f>
        <v>#N/A</v>
      </c>
      <c r="F319" t="e">
        <f>LEFT((VLOOKUP(A319,'Data รายชื่อ'!$B$2:$H$300,7,FALSE)),5)</f>
        <v>#N/A</v>
      </c>
      <c r="G319" t="e">
        <f>VLOOKUP(F319,'D35'!$A$2:$B$38,2,FALSE)</f>
        <v>#N/A</v>
      </c>
      <c r="H319">
        <f>VLOOKUP(A319,ฝึกงาน!$A:$C,2,FALSE)</f>
        <v>0</v>
      </c>
      <c r="I319">
        <f>VLOOKUP(A319,ฝึกงาน!$A:$C,3,FALSE)</f>
        <v>0</v>
      </c>
    </row>
    <row r="320" spans="1:9" ht="15.75" customHeight="1" x14ac:dyDescent="0.2">
      <c r="A320">
        <f>'Data รายชื่อ'!B320</f>
        <v>0</v>
      </c>
      <c r="B320">
        <f>'Data รายชื่อ'!C320</f>
        <v>0</v>
      </c>
      <c r="C320">
        <f>'Data รายชื่อ'!D320</f>
        <v>0</v>
      </c>
      <c r="D320" t="str">
        <f t="shared" si="5"/>
        <v>0  0</v>
      </c>
      <c r="E320" t="e">
        <f>IF(VLOOKUP(A320,'Data รายชื่อ'!$B$2:$H$300,6,FALSE)="D03","ชีววิทยา","สัตววิทยา")</f>
        <v>#N/A</v>
      </c>
      <c r="F320" t="e">
        <f>LEFT((VLOOKUP(A320,'Data รายชื่อ'!$B$2:$H$300,7,FALSE)),5)</f>
        <v>#N/A</v>
      </c>
      <c r="G320" t="e">
        <f>VLOOKUP(F320,'D35'!$A$2:$B$38,2,FALSE)</f>
        <v>#N/A</v>
      </c>
      <c r="H320">
        <f>VLOOKUP(A320,ฝึกงาน!$A:$C,2,FALSE)</f>
        <v>0</v>
      </c>
      <c r="I320">
        <f>VLOOKUP(A320,ฝึกงาน!$A:$C,3,FALSE)</f>
        <v>0</v>
      </c>
    </row>
    <row r="321" spans="1:9" ht="15.75" customHeight="1" x14ac:dyDescent="0.2">
      <c r="A321">
        <f>'Data รายชื่อ'!B321</f>
        <v>0</v>
      </c>
      <c r="B321">
        <f>'Data รายชื่อ'!C321</f>
        <v>0</v>
      </c>
      <c r="C321">
        <f>'Data รายชื่อ'!D321</f>
        <v>0</v>
      </c>
      <c r="D321" t="str">
        <f t="shared" si="5"/>
        <v>0  0</v>
      </c>
      <c r="E321" t="e">
        <f>IF(VLOOKUP(A321,'Data รายชื่อ'!$B$2:$H$300,6,FALSE)="D03","ชีววิทยา","สัตววิทยา")</f>
        <v>#N/A</v>
      </c>
      <c r="F321" t="e">
        <f>LEFT((VLOOKUP(A321,'Data รายชื่อ'!$B$2:$H$300,7,FALSE)),5)</f>
        <v>#N/A</v>
      </c>
      <c r="G321" t="e">
        <f>VLOOKUP(F321,'D35'!$A$2:$B$38,2,FALSE)</f>
        <v>#N/A</v>
      </c>
      <c r="H321">
        <f>VLOOKUP(A321,ฝึกงาน!$A:$C,2,FALSE)</f>
        <v>0</v>
      </c>
      <c r="I321">
        <f>VLOOKUP(A321,ฝึกงาน!$A:$C,3,FALSE)</f>
        <v>0</v>
      </c>
    </row>
    <row r="322" spans="1:9" ht="15.75" customHeight="1" x14ac:dyDescent="0.2">
      <c r="A322">
        <f>'Data รายชื่อ'!B322</f>
        <v>0</v>
      </c>
      <c r="B322">
        <f>'Data รายชื่อ'!C322</f>
        <v>0</v>
      </c>
      <c r="C322">
        <f>'Data รายชื่อ'!D322</f>
        <v>0</v>
      </c>
      <c r="D322" t="str">
        <f t="shared" si="5"/>
        <v>0  0</v>
      </c>
      <c r="E322" t="e">
        <f>IF(VLOOKUP(A322,'Data รายชื่อ'!$B$2:$H$300,6,FALSE)="D03","ชีววิทยา","สัตววิทยา")</f>
        <v>#N/A</v>
      </c>
      <c r="F322" t="e">
        <f>LEFT((VLOOKUP(A322,'Data รายชื่อ'!$B$2:$H$300,7,FALSE)),5)</f>
        <v>#N/A</v>
      </c>
      <c r="G322" t="e">
        <f>VLOOKUP(F322,'D35'!$A$2:$B$38,2,FALSE)</f>
        <v>#N/A</v>
      </c>
      <c r="H322">
        <f>VLOOKUP(A322,ฝึกงาน!$A:$C,2,FALSE)</f>
        <v>0</v>
      </c>
      <c r="I322">
        <f>VLOOKUP(A322,ฝึกงาน!$A:$C,3,FALSE)</f>
        <v>0</v>
      </c>
    </row>
    <row r="323" spans="1:9" ht="15.75" customHeight="1" x14ac:dyDescent="0.2">
      <c r="A323">
        <f>'Data รายชื่อ'!B323</f>
        <v>0</v>
      </c>
      <c r="B323">
        <f>'Data รายชื่อ'!C323</f>
        <v>0</v>
      </c>
      <c r="C323">
        <f>'Data รายชื่อ'!D323</f>
        <v>0</v>
      </c>
      <c r="D323" t="str">
        <f t="shared" si="5"/>
        <v>0  0</v>
      </c>
      <c r="E323" t="e">
        <f>IF(VLOOKUP(A323,'Data รายชื่อ'!$B$2:$H$300,6,FALSE)="D03","ชีววิทยา","สัตววิทยา")</f>
        <v>#N/A</v>
      </c>
      <c r="F323" t="e">
        <f>LEFT((VLOOKUP(A323,'Data รายชื่อ'!$B$2:$H$300,7,FALSE)),5)</f>
        <v>#N/A</v>
      </c>
      <c r="G323" t="e">
        <f>VLOOKUP(F323,'D35'!$A$2:$B$38,2,FALSE)</f>
        <v>#N/A</v>
      </c>
      <c r="H323">
        <f>VLOOKUP(A323,ฝึกงาน!$A:$C,2,FALSE)</f>
        <v>0</v>
      </c>
      <c r="I323">
        <f>VLOOKUP(A323,ฝึกงาน!$A:$C,3,FALSE)</f>
        <v>0</v>
      </c>
    </row>
    <row r="324" spans="1:9" ht="15.75" customHeight="1" x14ac:dyDescent="0.2">
      <c r="A324">
        <f>'Data รายชื่อ'!B324</f>
        <v>0</v>
      </c>
      <c r="B324">
        <f>'Data รายชื่อ'!C324</f>
        <v>0</v>
      </c>
      <c r="C324">
        <f>'Data รายชื่อ'!D324</f>
        <v>0</v>
      </c>
      <c r="D324" t="str">
        <f t="shared" si="5"/>
        <v>0  0</v>
      </c>
      <c r="E324" t="e">
        <f>IF(VLOOKUP(A324,'Data รายชื่อ'!$B$2:$H$300,6,FALSE)="D03","ชีววิทยา","สัตววิทยา")</f>
        <v>#N/A</v>
      </c>
      <c r="F324" t="e">
        <f>LEFT((VLOOKUP(A324,'Data รายชื่อ'!$B$2:$H$300,7,FALSE)),5)</f>
        <v>#N/A</v>
      </c>
      <c r="G324" t="e">
        <f>VLOOKUP(F324,'D35'!$A$2:$B$38,2,FALSE)</f>
        <v>#N/A</v>
      </c>
      <c r="H324">
        <f>VLOOKUP(A324,ฝึกงาน!$A:$C,2,FALSE)</f>
        <v>0</v>
      </c>
      <c r="I324">
        <f>VLOOKUP(A324,ฝึกงาน!$A:$C,3,FALSE)</f>
        <v>0</v>
      </c>
    </row>
    <row r="325" spans="1:9" ht="15.75" customHeight="1" x14ac:dyDescent="0.2">
      <c r="A325">
        <f>'Data รายชื่อ'!B325</f>
        <v>0</v>
      </c>
      <c r="B325">
        <f>'Data รายชื่อ'!C325</f>
        <v>0</v>
      </c>
      <c r="C325">
        <f>'Data รายชื่อ'!D325</f>
        <v>0</v>
      </c>
      <c r="D325" t="str">
        <f t="shared" si="5"/>
        <v>0  0</v>
      </c>
      <c r="E325" t="e">
        <f>IF(VLOOKUP(A325,'Data รายชื่อ'!$B$2:$H$300,6,FALSE)="D03","ชีววิทยา","สัตววิทยา")</f>
        <v>#N/A</v>
      </c>
      <c r="F325" t="e">
        <f>LEFT((VLOOKUP(A325,'Data รายชื่อ'!$B$2:$H$300,7,FALSE)),5)</f>
        <v>#N/A</v>
      </c>
      <c r="G325" t="e">
        <f>VLOOKUP(F325,'D35'!$A$2:$B$38,2,FALSE)</f>
        <v>#N/A</v>
      </c>
      <c r="H325">
        <f>VLOOKUP(A325,ฝึกงาน!$A:$C,2,FALSE)</f>
        <v>0</v>
      </c>
      <c r="I325">
        <f>VLOOKUP(A325,ฝึกงาน!$A:$C,3,FALSE)</f>
        <v>0</v>
      </c>
    </row>
    <row r="326" spans="1:9" ht="15.75" customHeight="1" x14ac:dyDescent="0.2">
      <c r="A326">
        <f>'Data รายชื่อ'!B326</f>
        <v>0</v>
      </c>
      <c r="B326">
        <f>'Data รายชื่อ'!C326</f>
        <v>0</v>
      </c>
      <c r="C326">
        <f>'Data รายชื่อ'!D326</f>
        <v>0</v>
      </c>
      <c r="D326" t="str">
        <f t="shared" si="5"/>
        <v>0  0</v>
      </c>
      <c r="E326" t="e">
        <f>IF(VLOOKUP(A326,'Data รายชื่อ'!$B$2:$H$300,6,FALSE)="D03","ชีววิทยา","สัตววิทยา")</f>
        <v>#N/A</v>
      </c>
      <c r="F326" t="e">
        <f>LEFT((VLOOKUP(A326,'Data รายชื่อ'!$B$2:$H$300,7,FALSE)),5)</f>
        <v>#N/A</v>
      </c>
      <c r="G326" t="e">
        <f>VLOOKUP(F326,'D35'!$A$2:$B$38,2,FALSE)</f>
        <v>#N/A</v>
      </c>
      <c r="H326">
        <f>VLOOKUP(A326,ฝึกงาน!$A:$C,2,FALSE)</f>
        <v>0</v>
      </c>
      <c r="I326">
        <f>VLOOKUP(A326,ฝึกงาน!$A:$C,3,FALSE)</f>
        <v>0</v>
      </c>
    </row>
    <row r="327" spans="1:9" ht="15.75" customHeight="1" x14ac:dyDescent="0.2">
      <c r="A327">
        <f>'Data รายชื่อ'!B327</f>
        <v>0</v>
      </c>
      <c r="B327">
        <f>'Data รายชื่อ'!C327</f>
        <v>0</v>
      </c>
      <c r="C327">
        <f>'Data รายชื่อ'!D327</f>
        <v>0</v>
      </c>
      <c r="D327" t="str">
        <f t="shared" si="5"/>
        <v>0  0</v>
      </c>
      <c r="E327" t="e">
        <f>IF(VLOOKUP(A327,'Data รายชื่อ'!$B$2:$H$300,6,FALSE)="D03","ชีววิทยา","สัตววิทยา")</f>
        <v>#N/A</v>
      </c>
      <c r="F327" t="e">
        <f>LEFT((VLOOKUP(A327,'Data รายชื่อ'!$B$2:$H$300,7,FALSE)),5)</f>
        <v>#N/A</v>
      </c>
      <c r="G327" t="e">
        <f>VLOOKUP(F327,'D35'!$A$2:$B$38,2,FALSE)</f>
        <v>#N/A</v>
      </c>
      <c r="H327">
        <f>VLOOKUP(A327,ฝึกงาน!$A:$C,2,FALSE)</f>
        <v>0</v>
      </c>
      <c r="I327">
        <f>VLOOKUP(A327,ฝึกงาน!$A:$C,3,FALSE)</f>
        <v>0</v>
      </c>
    </row>
    <row r="328" spans="1:9" ht="15.75" customHeight="1" x14ac:dyDescent="0.2">
      <c r="A328">
        <f>'Data รายชื่อ'!B328</f>
        <v>0</v>
      </c>
      <c r="B328">
        <f>'Data รายชื่อ'!C328</f>
        <v>0</v>
      </c>
      <c r="C328">
        <f>'Data รายชื่อ'!D328</f>
        <v>0</v>
      </c>
      <c r="D328" t="str">
        <f t="shared" si="5"/>
        <v>0  0</v>
      </c>
      <c r="E328" t="e">
        <f>IF(VLOOKUP(A328,'Data รายชื่อ'!$B$2:$H$300,6,FALSE)="D03","ชีววิทยา","สัตววิทยา")</f>
        <v>#N/A</v>
      </c>
      <c r="F328" t="e">
        <f>LEFT((VLOOKUP(A328,'Data รายชื่อ'!$B$2:$H$300,7,FALSE)),5)</f>
        <v>#N/A</v>
      </c>
      <c r="G328" t="e">
        <f>VLOOKUP(F328,'D35'!$A$2:$B$38,2,FALSE)</f>
        <v>#N/A</v>
      </c>
      <c r="H328">
        <f>VLOOKUP(A328,ฝึกงาน!$A:$C,2,FALSE)</f>
        <v>0</v>
      </c>
      <c r="I328">
        <f>VLOOKUP(A328,ฝึกงาน!$A:$C,3,FALSE)</f>
        <v>0</v>
      </c>
    </row>
    <row r="329" spans="1:9" ht="15.75" customHeight="1" x14ac:dyDescent="0.2">
      <c r="A329">
        <f>'Data รายชื่อ'!B329</f>
        <v>0</v>
      </c>
      <c r="B329">
        <f>'Data รายชื่อ'!C329</f>
        <v>0</v>
      </c>
      <c r="C329">
        <f>'Data รายชื่อ'!D329</f>
        <v>0</v>
      </c>
      <c r="D329" t="str">
        <f t="shared" ref="D329:D392" si="6">B329 &amp;"  "&amp;C329</f>
        <v>0  0</v>
      </c>
      <c r="E329" t="e">
        <f>IF(VLOOKUP(A329,'Data รายชื่อ'!$B$2:$H$300,6,FALSE)="D03","ชีววิทยา","สัตววิทยา")</f>
        <v>#N/A</v>
      </c>
      <c r="F329" t="e">
        <f>LEFT((VLOOKUP(A329,'Data รายชื่อ'!$B$2:$H$300,7,FALSE)),5)</f>
        <v>#N/A</v>
      </c>
      <c r="G329" t="e">
        <f>VLOOKUP(F329,'D35'!$A$2:$B$38,2,FALSE)</f>
        <v>#N/A</v>
      </c>
      <c r="H329">
        <f>VLOOKUP(A329,ฝึกงาน!$A:$C,2,FALSE)</f>
        <v>0</v>
      </c>
      <c r="I329">
        <f>VLOOKUP(A329,ฝึกงาน!$A:$C,3,FALSE)</f>
        <v>0</v>
      </c>
    </row>
    <row r="330" spans="1:9" ht="15.75" customHeight="1" x14ac:dyDescent="0.2">
      <c r="A330">
        <f>'Data รายชื่อ'!B330</f>
        <v>0</v>
      </c>
      <c r="B330">
        <f>'Data รายชื่อ'!C330</f>
        <v>0</v>
      </c>
      <c r="C330">
        <f>'Data รายชื่อ'!D330</f>
        <v>0</v>
      </c>
      <c r="D330" t="str">
        <f t="shared" si="6"/>
        <v>0  0</v>
      </c>
      <c r="E330" t="e">
        <f>IF(VLOOKUP(A330,'Data รายชื่อ'!$B$2:$H$300,6,FALSE)="D03","ชีววิทยา","สัตววิทยา")</f>
        <v>#N/A</v>
      </c>
      <c r="F330" t="e">
        <f>LEFT((VLOOKUP(A330,'Data รายชื่อ'!$B$2:$H$300,7,FALSE)),5)</f>
        <v>#N/A</v>
      </c>
      <c r="G330" t="e">
        <f>VLOOKUP(F330,'D35'!$A$2:$B$38,2,FALSE)</f>
        <v>#N/A</v>
      </c>
      <c r="H330">
        <f>VLOOKUP(A330,ฝึกงาน!$A:$C,2,FALSE)</f>
        <v>0</v>
      </c>
      <c r="I330">
        <f>VLOOKUP(A330,ฝึกงาน!$A:$C,3,FALSE)</f>
        <v>0</v>
      </c>
    </row>
    <row r="331" spans="1:9" ht="15.75" customHeight="1" x14ac:dyDescent="0.2">
      <c r="A331">
        <f>'Data รายชื่อ'!B331</f>
        <v>0</v>
      </c>
      <c r="B331">
        <f>'Data รายชื่อ'!C331</f>
        <v>0</v>
      </c>
      <c r="C331">
        <f>'Data รายชื่อ'!D331</f>
        <v>0</v>
      </c>
      <c r="D331" t="str">
        <f t="shared" si="6"/>
        <v>0  0</v>
      </c>
      <c r="E331" t="e">
        <f>IF(VLOOKUP(A331,'Data รายชื่อ'!$B$2:$H$300,6,FALSE)="D03","ชีววิทยา","สัตววิทยา")</f>
        <v>#N/A</v>
      </c>
      <c r="F331" t="e">
        <f>LEFT((VLOOKUP(A331,'Data รายชื่อ'!$B$2:$H$300,7,FALSE)),5)</f>
        <v>#N/A</v>
      </c>
      <c r="G331" t="e">
        <f>VLOOKUP(F331,'D35'!$A$2:$B$38,2,FALSE)</f>
        <v>#N/A</v>
      </c>
      <c r="H331">
        <f>VLOOKUP(A331,ฝึกงาน!$A:$C,2,FALSE)</f>
        <v>0</v>
      </c>
      <c r="I331">
        <f>VLOOKUP(A331,ฝึกงาน!$A:$C,3,FALSE)</f>
        <v>0</v>
      </c>
    </row>
    <row r="332" spans="1:9" ht="15.75" customHeight="1" x14ac:dyDescent="0.2">
      <c r="A332">
        <f>'Data รายชื่อ'!B332</f>
        <v>0</v>
      </c>
      <c r="B332">
        <f>'Data รายชื่อ'!C332</f>
        <v>0</v>
      </c>
      <c r="C332">
        <f>'Data รายชื่อ'!D332</f>
        <v>0</v>
      </c>
      <c r="D332" t="str">
        <f t="shared" si="6"/>
        <v>0  0</v>
      </c>
      <c r="E332" t="e">
        <f>IF(VLOOKUP(A332,'Data รายชื่อ'!$B$2:$H$300,6,FALSE)="D03","ชีววิทยา","สัตววิทยา")</f>
        <v>#N/A</v>
      </c>
      <c r="F332" t="e">
        <f>LEFT((VLOOKUP(A332,'Data รายชื่อ'!$B$2:$H$300,7,FALSE)),5)</f>
        <v>#N/A</v>
      </c>
      <c r="G332" t="e">
        <f>VLOOKUP(F332,'D35'!$A$2:$B$38,2,FALSE)</f>
        <v>#N/A</v>
      </c>
      <c r="H332">
        <f>VLOOKUP(A332,ฝึกงาน!$A:$C,2,FALSE)</f>
        <v>0</v>
      </c>
      <c r="I332">
        <f>VLOOKUP(A332,ฝึกงาน!$A:$C,3,FALSE)</f>
        <v>0</v>
      </c>
    </row>
    <row r="333" spans="1:9" ht="15.75" customHeight="1" x14ac:dyDescent="0.2">
      <c r="A333">
        <f>'Data รายชื่อ'!B333</f>
        <v>0</v>
      </c>
      <c r="B333">
        <f>'Data รายชื่อ'!C333</f>
        <v>0</v>
      </c>
      <c r="C333">
        <f>'Data รายชื่อ'!D333</f>
        <v>0</v>
      </c>
      <c r="D333" t="str">
        <f t="shared" si="6"/>
        <v>0  0</v>
      </c>
      <c r="E333" t="e">
        <f>IF(VLOOKUP(A333,'Data รายชื่อ'!$B$2:$H$300,6,FALSE)="D03","ชีววิทยา","สัตววิทยา")</f>
        <v>#N/A</v>
      </c>
      <c r="F333" t="e">
        <f>LEFT((VLOOKUP(A333,'Data รายชื่อ'!$B$2:$H$300,7,FALSE)),5)</f>
        <v>#N/A</v>
      </c>
      <c r="G333" t="e">
        <f>VLOOKUP(F333,'D35'!$A$2:$B$38,2,FALSE)</f>
        <v>#N/A</v>
      </c>
      <c r="H333">
        <f>VLOOKUP(A333,ฝึกงาน!$A:$C,2,FALSE)</f>
        <v>0</v>
      </c>
      <c r="I333">
        <f>VLOOKUP(A333,ฝึกงาน!$A:$C,3,FALSE)</f>
        <v>0</v>
      </c>
    </row>
    <row r="334" spans="1:9" ht="15.75" customHeight="1" x14ac:dyDescent="0.2">
      <c r="A334">
        <f>'Data รายชื่อ'!B334</f>
        <v>0</v>
      </c>
      <c r="B334">
        <f>'Data รายชื่อ'!C334</f>
        <v>0</v>
      </c>
      <c r="C334">
        <f>'Data รายชื่อ'!D334</f>
        <v>0</v>
      </c>
      <c r="D334" t="str">
        <f t="shared" si="6"/>
        <v>0  0</v>
      </c>
      <c r="E334" t="e">
        <f>IF(VLOOKUP(A334,'Data รายชื่อ'!$B$2:$H$300,6,FALSE)="D03","ชีววิทยา","สัตววิทยา")</f>
        <v>#N/A</v>
      </c>
      <c r="F334" t="e">
        <f>LEFT((VLOOKUP(A334,'Data รายชื่อ'!$B$2:$H$300,7,FALSE)),5)</f>
        <v>#N/A</v>
      </c>
      <c r="G334" t="e">
        <f>VLOOKUP(F334,'D35'!$A$2:$B$38,2,FALSE)</f>
        <v>#N/A</v>
      </c>
      <c r="H334">
        <f>VLOOKUP(A334,ฝึกงาน!$A:$C,2,FALSE)</f>
        <v>0</v>
      </c>
      <c r="I334">
        <f>VLOOKUP(A334,ฝึกงาน!$A:$C,3,FALSE)</f>
        <v>0</v>
      </c>
    </row>
    <row r="335" spans="1:9" ht="15.75" customHeight="1" x14ac:dyDescent="0.2">
      <c r="A335">
        <f>'Data รายชื่อ'!B335</f>
        <v>0</v>
      </c>
      <c r="B335">
        <f>'Data รายชื่อ'!C335</f>
        <v>0</v>
      </c>
      <c r="C335">
        <f>'Data รายชื่อ'!D335</f>
        <v>0</v>
      </c>
      <c r="D335" t="str">
        <f t="shared" si="6"/>
        <v>0  0</v>
      </c>
      <c r="E335" t="e">
        <f>IF(VLOOKUP(A335,'Data รายชื่อ'!$B$2:$H$300,6,FALSE)="D03","ชีววิทยา","สัตววิทยา")</f>
        <v>#N/A</v>
      </c>
      <c r="F335" t="e">
        <f>LEFT((VLOOKUP(A335,'Data รายชื่อ'!$B$2:$H$300,7,FALSE)),5)</f>
        <v>#N/A</v>
      </c>
      <c r="G335" t="e">
        <f>VLOOKUP(F335,'D35'!$A$2:$B$38,2,FALSE)</f>
        <v>#N/A</v>
      </c>
      <c r="H335">
        <f>VLOOKUP(A335,ฝึกงาน!$A:$C,2,FALSE)</f>
        <v>0</v>
      </c>
      <c r="I335">
        <f>VLOOKUP(A335,ฝึกงาน!$A:$C,3,FALSE)</f>
        <v>0</v>
      </c>
    </row>
    <row r="336" spans="1:9" ht="15.75" customHeight="1" x14ac:dyDescent="0.2">
      <c r="A336">
        <f>'Data รายชื่อ'!B336</f>
        <v>0</v>
      </c>
      <c r="B336">
        <f>'Data รายชื่อ'!C336</f>
        <v>0</v>
      </c>
      <c r="C336">
        <f>'Data รายชื่อ'!D336</f>
        <v>0</v>
      </c>
      <c r="D336" t="str">
        <f t="shared" si="6"/>
        <v>0  0</v>
      </c>
      <c r="E336" t="e">
        <f>IF(VLOOKUP(A336,'Data รายชื่อ'!$B$2:$H$300,6,FALSE)="D03","ชีววิทยา","สัตววิทยา")</f>
        <v>#N/A</v>
      </c>
      <c r="F336" t="e">
        <f>LEFT((VLOOKUP(A336,'Data รายชื่อ'!$B$2:$H$300,7,FALSE)),5)</f>
        <v>#N/A</v>
      </c>
      <c r="G336" t="e">
        <f>VLOOKUP(F336,'D35'!$A$2:$B$38,2,FALSE)</f>
        <v>#N/A</v>
      </c>
      <c r="H336">
        <f>VLOOKUP(A336,ฝึกงาน!$A:$C,2,FALSE)</f>
        <v>0</v>
      </c>
      <c r="I336">
        <f>VLOOKUP(A336,ฝึกงาน!$A:$C,3,FALSE)</f>
        <v>0</v>
      </c>
    </row>
    <row r="337" spans="1:9" ht="15.75" customHeight="1" x14ac:dyDescent="0.2">
      <c r="A337">
        <f>'Data รายชื่อ'!B337</f>
        <v>0</v>
      </c>
      <c r="B337">
        <f>'Data รายชื่อ'!C337</f>
        <v>0</v>
      </c>
      <c r="C337">
        <f>'Data รายชื่อ'!D337</f>
        <v>0</v>
      </c>
      <c r="D337" t="str">
        <f t="shared" si="6"/>
        <v>0  0</v>
      </c>
      <c r="E337" t="e">
        <f>IF(VLOOKUP(A337,'Data รายชื่อ'!$B$2:$H$300,6,FALSE)="D03","ชีววิทยา","สัตววิทยา")</f>
        <v>#N/A</v>
      </c>
      <c r="F337" t="e">
        <f>LEFT((VLOOKUP(A337,'Data รายชื่อ'!$B$2:$H$300,7,FALSE)),5)</f>
        <v>#N/A</v>
      </c>
      <c r="G337" t="e">
        <f>VLOOKUP(F337,'D35'!$A$2:$B$38,2,FALSE)</f>
        <v>#N/A</v>
      </c>
      <c r="H337">
        <f>VLOOKUP(A337,ฝึกงาน!$A:$C,2,FALSE)</f>
        <v>0</v>
      </c>
      <c r="I337">
        <f>VLOOKUP(A337,ฝึกงาน!$A:$C,3,FALSE)</f>
        <v>0</v>
      </c>
    </row>
    <row r="338" spans="1:9" ht="15.75" customHeight="1" x14ac:dyDescent="0.2">
      <c r="A338">
        <f>'Data รายชื่อ'!B338</f>
        <v>0</v>
      </c>
      <c r="B338">
        <f>'Data รายชื่อ'!C338</f>
        <v>0</v>
      </c>
      <c r="C338">
        <f>'Data รายชื่อ'!D338</f>
        <v>0</v>
      </c>
      <c r="D338" t="str">
        <f t="shared" si="6"/>
        <v>0  0</v>
      </c>
      <c r="E338" t="e">
        <f>IF(VLOOKUP(A338,'Data รายชื่อ'!$B$2:$H$300,6,FALSE)="D03","ชีววิทยา","สัตววิทยา")</f>
        <v>#N/A</v>
      </c>
      <c r="F338" t="e">
        <f>LEFT((VLOOKUP(A338,'Data รายชื่อ'!$B$2:$H$300,7,FALSE)),5)</f>
        <v>#N/A</v>
      </c>
      <c r="G338" t="e">
        <f>VLOOKUP(F338,'D35'!$A$2:$B$38,2,FALSE)</f>
        <v>#N/A</v>
      </c>
      <c r="H338">
        <f>VLOOKUP(A338,ฝึกงาน!$A:$C,2,FALSE)</f>
        <v>0</v>
      </c>
      <c r="I338">
        <f>VLOOKUP(A338,ฝึกงาน!$A:$C,3,FALSE)</f>
        <v>0</v>
      </c>
    </row>
    <row r="339" spans="1:9" ht="15.75" customHeight="1" x14ac:dyDescent="0.2">
      <c r="A339">
        <f>'Data รายชื่อ'!B339</f>
        <v>0</v>
      </c>
      <c r="B339">
        <f>'Data รายชื่อ'!C339</f>
        <v>0</v>
      </c>
      <c r="C339">
        <f>'Data รายชื่อ'!D339</f>
        <v>0</v>
      </c>
      <c r="D339" t="str">
        <f t="shared" si="6"/>
        <v>0  0</v>
      </c>
      <c r="E339" t="e">
        <f>IF(VLOOKUP(A339,'Data รายชื่อ'!$B$2:$H$300,6,FALSE)="D03","ชีววิทยา","สัตววิทยา")</f>
        <v>#N/A</v>
      </c>
      <c r="F339" t="e">
        <f>LEFT((VLOOKUP(A339,'Data รายชื่อ'!$B$2:$H$300,7,FALSE)),5)</f>
        <v>#N/A</v>
      </c>
      <c r="G339" t="e">
        <f>VLOOKUP(F339,'D35'!$A$2:$B$38,2,FALSE)</f>
        <v>#N/A</v>
      </c>
      <c r="H339">
        <f>VLOOKUP(A339,ฝึกงาน!$A:$C,2,FALSE)</f>
        <v>0</v>
      </c>
      <c r="I339">
        <f>VLOOKUP(A339,ฝึกงาน!$A:$C,3,FALSE)</f>
        <v>0</v>
      </c>
    </row>
    <row r="340" spans="1:9" ht="15.75" customHeight="1" x14ac:dyDescent="0.2">
      <c r="A340">
        <f>'Data รายชื่อ'!B340</f>
        <v>0</v>
      </c>
      <c r="B340">
        <f>'Data รายชื่อ'!C340</f>
        <v>0</v>
      </c>
      <c r="C340">
        <f>'Data รายชื่อ'!D340</f>
        <v>0</v>
      </c>
      <c r="D340" t="str">
        <f t="shared" si="6"/>
        <v>0  0</v>
      </c>
      <c r="E340" t="e">
        <f>IF(VLOOKUP(A340,'Data รายชื่อ'!$B$2:$H$300,6,FALSE)="D03","ชีววิทยา","สัตววิทยา")</f>
        <v>#N/A</v>
      </c>
      <c r="F340" t="e">
        <f>LEFT((VLOOKUP(A340,'Data รายชื่อ'!$B$2:$H$300,7,FALSE)),5)</f>
        <v>#N/A</v>
      </c>
      <c r="G340" t="e">
        <f>VLOOKUP(F340,'D35'!$A$2:$B$38,2,FALSE)</f>
        <v>#N/A</v>
      </c>
      <c r="H340">
        <f>VLOOKUP(A340,ฝึกงาน!$A:$C,2,FALSE)</f>
        <v>0</v>
      </c>
      <c r="I340">
        <f>VLOOKUP(A340,ฝึกงาน!$A:$C,3,FALSE)</f>
        <v>0</v>
      </c>
    </row>
    <row r="341" spans="1:9" ht="15.75" customHeight="1" x14ac:dyDescent="0.2">
      <c r="A341">
        <f>'Data รายชื่อ'!B341</f>
        <v>0</v>
      </c>
      <c r="B341">
        <f>'Data รายชื่อ'!C341</f>
        <v>0</v>
      </c>
      <c r="C341">
        <f>'Data รายชื่อ'!D341</f>
        <v>0</v>
      </c>
      <c r="D341" t="str">
        <f t="shared" si="6"/>
        <v>0  0</v>
      </c>
      <c r="E341" t="e">
        <f>IF(VLOOKUP(A341,'Data รายชื่อ'!$B$2:$H$300,6,FALSE)="D03","ชีววิทยา","สัตววิทยา")</f>
        <v>#N/A</v>
      </c>
      <c r="F341" t="e">
        <f>LEFT((VLOOKUP(A341,'Data รายชื่อ'!$B$2:$H$300,7,FALSE)),5)</f>
        <v>#N/A</v>
      </c>
      <c r="G341" t="e">
        <f>VLOOKUP(F341,'D35'!$A$2:$B$38,2,FALSE)</f>
        <v>#N/A</v>
      </c>
      <c r="H341">
        <f>VLOOKUP(A341,ฝึกงาน!$A:$C,2,FALSE)</f>
        <v>0</v>
      </c>
      <c r="I341">
        <f>VLOOKUP(A341,ฝึกงาน!$A:$C,3,FALSE)</f>
        <v>0</v>
      </c>
    </row>
    <row r="342" spans="1:9" ht="15.75" customHeight="1" x14ac:dyDescent="0.2">
      <c r="A342">
        <f>'Data รายชื่อ'!B342</f>
        <v>0</v>
      </c>
      <c r="B342">
        <f>'Data รายชื่อ'!C342</f>
        <v>0</v>
      </c>
      <c r="C342">
        <f>'Data รายชื่อ'!D342</f>
        <v>0</v>
      </c>
      <c r="D342" t="str">
        <f t="shared" si="6"/>
        <v>0  0</v>
      </c>
      <c r="E342" t="e">
        <f>IF(VLOOKUP(A342,'Data รายชื่อ'!$B$2:$H$300,6,FALSE)="D03","ชีววิทยา","สัตววิทยา")</f>
        <v>#N/A</v>
      </c>
      <c r="F342" t="e">
        <f>LEFT((VLOOKUP(A342,'Data รายชื่อ'!$B$2:$H$300,7,FALSE)),5)</f>
        <v>#N/A</v>
      </c>
      <c r="G342" t="e">
        <f>VLOOKUP(F342,'D35'!$A$2:$B$38,2,FALSE)</f>
        <v>#N/A</v>
      </c>
      <c r="H342">
        <f>VLOOKUP(A342,ฝึกงาน!$A:$C,2,FALSE)</f>
        <v>0</v>
      </c>
      <c r="I342">
        <f>VLOOKUP(A342,ฝึกงาน!$A:$C,3,FALSE)</f>
        <v>0</v>
      </c>
    </row>
    <row r="343" spans="1:9" ht="15.75" customHeight="1" x14ac:dyDescent="0.2">
      <c r="A343">
        <f>'Data รายชื่อ'!B343</f>
        <v>0</v>
      </c>
      <c r="B343">
        <f>'Data รายชื่อ'!C343</f>
        <v>0</v>
      </c>
      <c r="C343">
        <f>'Data รายชื่อ'!D343</f>
        <v>0</v>
      </c>
      <c r="D343" t="str">
        <f t="shared" si="6"/>
        <v>0  0</v>
      </c>
      <c r="E343" t="e">
        <f>IF(VLOOKUP(A343,'Data รายชื่อ'!$B$2:$H$300,6,FALSE)="D03","ชีววิทยา","สัตววิทยา")</f>
        <v>#N/A</v>
      </c>
      <c r="F343" t="e">
        <f>LEFT((VLOOKUP(A343,'Data รายชื่อ'!$B$2:$H$300,7,FALSE)),5)</f>
        <v>#N/A</v>
      </c>
      <c r="G343" t="e">
        <f>VLOOKUP(F343,'D35'!$A$2:$B$38,2,FALSE)</f>
        <v>#N/A</v>
      </c>
      <c r="H343">
        <f>VLOOKUP(A343,ฝึกงาน!$A:$C,2,FALSE)</f>
        <v>0</v>
      </c>
      <c r="I343">
        <f>VLOOKUP(A343,ฝึกงาน!$A:$C,3,FALSE)</f>
        <v>0</v>
      </c>
    </row>
    <row r="344" spans="1:9" ht="15.75" customHeight="1" x14ac:dyDescent="0.2">
      <c r="A344">
        <f>'Data รายชื่อ'!B344</f>
        <v>0</v>
      </c>
      <c r="B344">
        <f>'Data รายชื่อ'!C344</f>
        <v>0</v>
      </c>
      <c r="C344">
        <f>'Data รายชื่อ'!D344</f>
        <v>0</v>
      </c>
      <c r="D344" t="str">
        <f t="shared" si="6"/>
        <v>0  0</v>
      </c>
      <c r="E344" t="e">
        <f>IF(VLOOKUP(A344,'Data รายชื่อ'!$B$2:$H$300,6,FALSE)="D03","ชีววิทยา","สัตววิทยา")</f>
        <v>#N/A</v>
      </c>
      <c r="F344" t="e">
        <f>LEFT((VLOOKUP(A344,'Data รายชื่อ'!$B$2:$H$300,7,FALSE)),5)</f>
        <v>#N/A</v>
      </c>
      <c r="G344" t="e">
        <f>VLOOKUP(F344,'D35'!$A$2:$B$38,2,FALSE)</f>
        <v>#N/A</v>
      </c>
      <c r="H344">
        <f>VLOOKUP(A344,ฝึกงาน!$A:$C,2,FALSE)</f>
        <v>0</v>
      </c>
      <c r="I344">
        <f>VLOOKUP(A344,ฝึกงาน!$A:$C,3,FALSE)</f>
        <v>0</v>
      </c>
    </row>
    <row r="345" spans="1:9" ht="15.75" customHeight="1" x14ac:dyDescent="0.2">
      <c r="A345">
        <f>'Data รายชื่อ'!B345</f>
        <v>0</v>
      </c>
      <c r="B345">
        <f>'Data รายชื่อ'!C345</f>
        <v>0</v>
      </c>
      <c r="C345">
        <f>'Data รายชื่อ'!D345</f>
        <v>0</v>
      </c>
      <c r="D345" t="str">
        <f t="shared" si="6"/>
        <v>0  0</v>
      </c>
      <c r="E345" t="e">
        <f>IF(VLOOKUP(A345,'Data รายชื่อ'!$B$2:$H$300,6,FALSE)="D03","ชีววิทยา","สัตววิทยา")</f>
        <v>#N/A</v>
      </c>
      <c r="F345" t="e">
        <f>LEFT((VLOOKUP(A345,'Data รายชื่อ'!$B$2:$H$300,7,FALSE)),5)</f>
        <v>#N/A</v>
      </c>
      <c r="G345" t="e">
        <f>VLOOKUP(F345,'D35'!$A$2:$B$38,2,FALSE)</f>
        <v>#N/A</v>
      </c>
      <c r="H345">
        <f>VLOOKUP(A345,ฝึกงาน!$A:$C,2,FALSE)</f>
        <v>0</v>
      </c>
      <c r="I345">
        <f>VLOOKUP(A345,ฝึกงาน!$A:$C,3,FALSE)</f>
        <v>0</v>
      </c>
    </row>
    <row r="346" spans="1:9" ht="15.75" customHeight="1" x14ac:dyDescent="0.2">
      <c r="A346">
        <f>'Data รายชื่อ'!B346</f>
        <v>0</v>
      </c>
      <c r="B346">
        <f>'Data รายชื่อ'!C346</f>
        <v>0</v>
      </c>
      <c r="C346">
        <f>'Data รายชื่อ'!D346</f>
        <v>0</v>
      </c>
      <c r="D346" t="str">
        <f t="shared" si="6"/>
        <v>0  0</v>
      </c>
      <c r="E346" t="e">
        <f>IF(VLOOKUP(A346,'Data รายชื่อ'!$B$2:$H$300,6,FALSE)="D03","ชีววิทยา","สัตววิทยา")</f>
        <v>#N/A</v>
      </c>
      <c r="F346" t="e">
        <f>LEFT((VLOOKUP(A346,'Data รายชื่อ'!$B$2:$H$300,7,FALSE)),5)</f>
        <v>#N/A</v>
      </c>
      <c r="G346" t="e">
        <f>VLOOKUP(F346,'D35'!$A$2:$B$38,2,FALSE)</f>
        <v>#N/A</v>
      </c>
      <c r="H346">
        <f>VLOOKUP(A346,ฝึกงาน!$A:$C,2,FALSE)</f>
        <v>0</v>
      </c>
      <c r="I346">
        <f>VLOOKUP(A346,ฝึกงาน!$A:$C,3,FALSE)</f>
        <v>0</v>
      </c>
    </row>
    <row r="347" spans="1:9" ht="15.75" customHeight="1" x14ac:dyDescent="0.2">
      <c r="A347">
        <f>'Data รายชื่อ'!B347</f>
        <v>0</v>
      </c>
      <c r="B347">
        <f>'Data รายชื่อ'!C347</f>
        <v>0</v>
      </c>
      <c r="C347">
        <f>'Data รายชื่อ'!D347</f>
        <v>0</v>
      </c>
      <c r="D347" t="str">
        <f t="shared" si="6"/>
        <v>0  0</v>
      </c>
      <c r="E347" t="e">
        <f>IF(VLOOKUP(A347,'Data รายชื่อ'!$B$2:$H$300,6,FALSE)="D03","ชีววิทยา","สัตววิทยา")</f>
        <v>#N/A</v>
      </c>
      <c r="F347" t="e">
        <f>LEFT((VLOOKUP(A347,'Data รายชื่อ'!$B$2:$H$300,7,FALSE)),5)</f>
        <v>#N/A</v>
      </c>
      <c r="G347" t="e">
        <f>VLOOKUP(F347,'D35'!$A$2:$B$38,2,FALSE)</f>
        <v>#N/A</v>
      </c>
      <c r="H347">
        <f>VLOOKUP(A347,ฝึกงาน!$A:$C,2,FALSE)</f>
        <v>0</v>
      </c>
      <c r="I347">
        <f>VLOOKUP(A347,ฝึกงาน!$A:$C,3,FALSE)</f>
        <v>0</v>
      </c>
    </row>
    <row r="348" spans="1:9" ht="15.75" customHeight="1" x14ac:dyDescent="0.2">
      <c r="A348">
        <f>'Data รายชื่อ'!B348</f>
        <v>0</v>
      </c>
      <c r="B348">
        <f>'Data รายชื่อ'!C348</f>
        <v>0</v>
      </c>
      <c r="C348">
        <f>'Data รายชื่อ'!D348</f>
        <v>0</v>
      </c>
      <c r="D348" t="str">
        <f t="shared" si="6"/>
        <v>0  0</v>
      </c>
      <c r="E348" t="e">
        <f>IF(VLOOKUP(A348,'Data รายชื่อ'!$B$2:$H$300,6,FALSE)="D03","ชีววิทยา","สัตววิทยา")</f>
        <v>#N/A</v>
      </c>
      <c r="F348" t="e">
        <f>LEFT((VLOOKUP(A348,'Data รายชื่อ'!$B$2:$H$300,7,FALSE)),5)</f>
        <v>#N/A</v>
      </c>
      <c r="G348" t="e">
        <f>VLOOKUP(F348,'D35'!$A$2:$B$38,2,FALSE)</f>
        <v>#N/A</v>
      </c>
      <c r="H348">
        <f>VLOOKUP(A348,ฝึกงาน!$A:$C,2,FALSE)</f>
        <v>0</v>
      </c>
      <c r="I348">
        <f>VLOOKUP(A348,ฝึกงาน!$A:$C,3,FALSE)</f>
        <v>0</v>
      </c>
    </row>
    <row r="349" spans="1:9" ht="15.75" customHeight="1" x14ac:dyDescent="0.2">
      <c r="A349">
        <f>'Data รายชื่อ'!B349</f>
        <v>0</v>
      </c>
      <c r="B349">
        <f>'Data รายชื่อ'!C349</f>
        <v>0</v>
      </c>
      <c r="C349">
        <f>'Data รายชื่อ'!D349</f>
        <v>0</v>
      </c>
      <c r="D349" t="str">
        <f t="shared" si="6"/>
        <v>0  0</v>
      </c>
      <c r="E349" t="e">
        <f>IF(VLOOKUP(A349,'Data รายชื่อ'!$B$2:$H$300,6,FALSE)="D03","ชีววิทยา","สัตววิทยา")</f>
        <v>#N/A</v>
      </c>
      <c r="F349" t="e">
        <f>LEFT((VLOOKUP(A349,'Data รายชื่อ'!$B$2:$H$300,7,FALSE)),5)</f>
        <v>#N/A</v>
      </c>
      <c r="G349" t="e">
        <f>VLOOKUP(F349,'D35'!$A$2:$B$38,2,FALSE)</f>
        <v>#N/A</v>
      </c>
      <c r="H349">
        <f>VLOOKUP(A349,ฝึกงาน!$A:$C,2,FALSE)</f>
        <v>0</v>
      </c>
      <c r="I349">
        <f>VLOOKUP(A349,ฝึกงาน!$A:$C,3,FALSE)</f>
        <v>0</v>
      </c>
    </row>
    <row r="350" spans="1:9" ht="15.75" customHeight="1" x14ac:dyDescent="0.2">
      <c r="A350">
        <f>'Data รายชื่อ'!B350</f>
        <v>0</v>
      </c>
      <c r="B350">
        <f>'Data รายชื่อ'!C350</f>
        <v>0</v>
      </c>
      <c r="C350">
        <f>'Data รายชื่อ'!D350</f>
        <v>0</v>
      </c>
      <c r="D350" t="str">
        <f t="shared" si="6"/>
        <v>0  0</v>
      </c>
      <c r="E350" t="e">
        <f>IF(VLOOKUP(A350,'Data รายชื่อ'!$B$2:$H$300,6,FALSE)="D03","ชีววิทยา","สัตววิทยา")</f>
        <v>#N/A</v>
      </c>
      <c r="F350" t="e">
        <f>LEFT((VLOOKUP(A350,'Data รายชื่อ'!$B$2:$H$300,7,FALSE)),5)</f>
        <v>#N/A</v>
      </c>
      <c r="G350" t="e">
        <f>VLOOKUP(F350,'D35'!$A$2:$B$38,2,FALSE)</f>
        <v>#N/A</v>
      </c>
      <c r="H350">
        <f>VLOOKUP(A350,ฝึกงาน!$A:$C,2,FALSE)</f>
        <v>0</v>
      </c>
      <c r="I350">
        <f>VLOOKUP(A350,ฝึกงาน!$A:$C,3,FALSE)</f>
        <v>0</v>
      </c>
    </row>
    <row r="351" spans="1:9" ht="15.75" customHeight="1" x14ac:dyDescent="0.2">
      <c r="A351">
        <f>'Data รายชื่อ'!B351</f>
        <v>0</v>
      </c>
      <c r="B351">
        <f>'Data รายชื่อ'!C351</f>
        <v>0</v>
      </c>
      <c r="C351">
        <f>'Data รายชื่อ'!D351</f>
        <v>0</v>
      </c>
      <c r="D351" t="str">
        <f t="shared" si="6"/>
        <v>0  0</v>
      </c>
      <c r="E351" t="e">
        <f>IF(VLOOKUP(A351,'Data รายชื่อ'!$B$2:$H$300,6,FALSE)="D03","ชีววิทยา","สัตววิทยา")</f>
        <v>#N/A</v>
      </c>
      <c r="F351" t="e">
        <f>LEFT((VLOOKUP(A351,'Data รายชื่อ'!$B$2:$H$300,7,FALSE)),5)</f>
        <v>#N/A</v>
      </c>
      <c r="G351" t="e">
        <f>VLOOKUP(F351,'D35'!$A$2:$B$38,2,FALSE)</f>
        <v>#N/A</v>
      </c>
      <c r="H351">
        <f>VLOOKUP(A351,ฝึกงาน!$A:$C,2,FALSE)</f>
        <v>0</v>
      </c>
      <c r="I351">
        <f>VLOOKUP(A351,ฝึกงาน!$A:$C,3,FALSE)</f>
        <v>0</v>
      </c>
    </row>
    <row r="352" spans="1:9" ht="15.75" customHeight="1" x14ac:dyDescent="0.2">
      <c r="A352">
        <f>'Data รายชื่อ'!B352</f>
        <v>0</v>
      </c>
      <c r="B352">
        <f>'Data รายชื่อ'!C352</f>
        <v>0</v>
      </c>
      <c r="C352">
        <f>'Data รายชื่อ'!D352</f>
        <v>0</v>
      </c>
      <c r="D352" t="str">
        <f t="shared" si="6"/>
        <v>0  0</v>
      </c>
      <c r="E352" t="e">
        <f>IF(VLOOKUP(A352,'Data รายชื่อ'!$B$2:$H$300,6,FALSE)="D03","ชีววิทยา","สัตววิทยา")</f>
        <v>#N/A</v>
      </c>
      <c r="F352" t="e">
        <f>LEFT((VLOOKUP(A352,'Data รายชื่อ'!$B$2:$H$300,7,FALSE)),5)</f>
        <v>#N/A</v>
      </c>
      <c r="G352" t="e">
        <f>VLOOKUP(F352,'D35'!$A$2:$B$38,2,FALSE)</f>
        <v>#N/A</v>
      </c>
      <c r="H352">
        <f>VLOOKUP(A352,ฝึกงาน!$A:$C,2,FALSE)</f>
        <v>0</v>
      </c>
      <c r="I352">
        <f>VLOOKUP(A352,ฝึกงาน!$A:$C,3,FALSE)</f>
        <v>0</v>
      </c>
    </row>
    <row r="353" spans="1:9" ht="15.75" customHeight="1" x14ac:dyDescent="0.2">
      <c r="A353">
        <f>'Data รายชื่อ'!B353</f>
        <v>0</v>
      </c>
      <c r="B353">
        <f>'Data รายชื่อ'!C353</f>
        <v>0</v>
      </c>
      <c r="C353">
        <f>'Data รายชื่อ'!D353</f>
        <v>0</v>
      </c>
      <c r="D353" t="str">
        <f t="shared" si="6"/>
        <v>0  0</v>
      </c>
      <c r="E353" t="e">
        <f>IF(VLOOKUP(A353,'Data รายชื่อ'!$B$2:$H$300,6,FALSE)="D03","ชีววิทยา","สัตววิทยา")</f>
        <v>#N/A</v>
      </c>
      <c r="F353" t="e">
        <f>LEFT((VLOOKUP(A353,'Data รายชื่อ'!$B$2:$H$300,7,FALSE)),5)</f>
        <v>#N/A</v>
      </c>
      <c r="G353" t="e">
        <f>VLOOKUP(F353,'D35'!$A$2:$B$38,2,FALSE)</f>
        <v>#N/A</v>
      </c>
      <c r="H353">
        <f>VLOOKUP(A353,ฝึกงาน!$A:$C,2,FALSE)</f>
        <v>0</v>
      </c>
      <c r="I353">
        <f>VLOOKUP(A353,ฝึกงาน!$A:$C,3,FALSE)</f>
        <v>0</v>
      </c>
    </row>
    <row r="354" spans="1:9" ht="15.75" customHeight="1" x14ac:dyDescent="0.2">
      <c r="A354">
        <f>'Data รายชื่อ'!B354</f>
        <v>0</v>
      </c>
      <c r="B354">
        <f>'Data รายชื่อ'!C354</f>
        <v>0</v>
      </c>
      <c r="C354">
        <f>'Data รายชื่อ'!D354</f>
        <v>0</v>
      </c>
      <c r="D354" t="str">
        <f t="shared" si="6"/>
        <v>0  0</v>
      </c>
      <c r="E354" t="e">
        <f>IF(VLOOKUP(A354,'Data รายชื่อ'!$B$2:$H$300,6,FALSE)="D03","ชีววิทยา","สัตววิทยา")</f>
        <v>#N/A</v>
      </c>
      <c r="F354" t="e">
        <f>LEFT((VLOOKUP(A354,'Data รายชื่อ'!$B$2:$H$300,7,FALSE)),5)</f>
        <v>#N/A</v>
      </c>
      <c r="G354" t="e">
        <f>VLOOKUP(F354,'D35'!$A$2:$B$38,2,FALSE)</f>
        <v>#N/A</v>
      </c>
      <c r="H354">
        <f>VLOOKUP(A354,ฝึกงาน!$A:$C,2,FALSE)</f>
        <v>0</v>
      </c>
      <c r="I354">
        <f>VLOOKUP(A354,ฝึกงาน!$A:$C,3,FALSE)</f>
        <v>0</v>
      </c>
    </row>
    <row r="355" spans="1:9" ht="15.75" customHeight="1" x14ac:dyDescent="0.2">
      <c r="A355">
        <f>'Data รายชื่อ'!B355</f>
        <v>0</v>
      </c>
      <c r="B355">
        <f>'Data รายชื่อ'!C355</f>
        <v>0</v>
      </c>
      <c r="C355">
        <f>'Data รายชื่อ'!D355</f>
        <v>0</v>
      </c>
      <c r="D355" t="str">
        <f t="shared" si="6"/>
        <v>0  0</v>
      </c>
      <c r="E355" t="e">
        <f>IF(VLOOKUP(A355,'Data รายชื่อ'!$B$2:$H$300,6,FALSE)="D03","ชีววิทยา","สัตววิทยา")</f>
        <v>#N/A</v>
      </c>
      <c r="F355" t="e">
        <f>LEFT((VLOOKUP(A355,'Data รายชื่อ'!$B$2:$H$300,7,FALSE)),5)</f>
        <v>#N/A</v>
      </c>
      <c r="G355" t="e">
        <f>VLOOKUP(F355,'D35'!$A$2:$B$38,2,FALSE)</f>
        <v>#N/A</v>
      </c>
      <c r="H355">
        <f>VLOOKUP(A355,ฝึกงาน!$A:$C,2,FALSE)</f>
        <v>0</v>
      </c>
      <c r="I355">
        <f>VLOOKUP(A355,ฝึกงาน!$A:$C,3,FALSE)</f>
        <v>0</v>
      </c>
    </row>
    <row r="356" spans="1:9" ht="15.75" customHeight="1" x14ac:dyDescent="0.2">
      <c r="A356">
        <f>'Data รายชื่อ'!B356</f>
        <v>0</v>
      </c>
      <c r="B356">
        <f>'Data รายชื่อ'!C356</f>
        <v>0</v>
      </c>
      <c r="C356">
        <f>'Data รายชื่อ'!D356</f>
        <v>0</v>
      </c>
      <c r="D356" t="str">
        <f t="shared" si="6"/>
        <v>0  0</v>
      </c>
      <c r="E356" t="e">
        <f>IF(VLOOKUP(A356,'Data รายชื่อ'!$B$2:$H$300,6,FALSE)="D03","ชีววิทยา","สัตววิทยา")</f>
        <v>#N/A</v>
      </c>
      <c r="F356" t="e">
        <f>LEFT((VLOOKUP(A356,'Data รายชื่อ'!$B$2:$H$300,7,FALSE)),5)</f>
        <v>#N/A</v>
      </c>
      <c r="G356" t="e">
        <f>VLOOKUP(F356,'D35'!$A$2:$B$38,2,FALSE)</f>
        <v>#N/A</v>
      </c>
      <c r="H356">
        <f>VLOOKUP(A356,ฝึกงาน!$A:$C,2,FALSE)</f>
        <v>0</v>
      </c>
      <c r="I356">
        <f>VLOOKUP(A356,ฝึกงาน!$A:$C,3,FALSE)</f>
        <v>0</v>
      </c>
    </row>
    <row r="357" spans="1:9" ht="15.75" customHeight="1" x14ac:dyDescent="0.2">
      <c r="A357">
        <f>'Data รายชื่อ'!B357</f>
        <v>0</v>
      </c>
      <c r="B357">
        <f>'Data รายชื่อ'!C357</f>
        <v>0</v>
      </c>
      <c r="C357">
        <f>'Data รายชื่อ'!D357</f>
        <v>0</v>
      </c>
      <c r="D357" t="str">
        <f t="shared" si="6"/>
        <v>0  0</v>
      </c>
      <c r="E357" t="e">
        <f>IF(VLOOKUP(A357,'Data รายชื่อ'!$B$2:$H$300,6,FALSE)="D03","ชีววิทยา","สัตววิทยา")</f>
        <v>#N/A</v>
      </c>
      <c r="F357" t="e">
        <f>LEFT((VLOOKUP(A357,'Data รายชื่อ'!$B$2:$H$300,7,FALSE)),5)</f>
        <v>#N/A</v>
      </c>
      <c r="G357" t="e">
        <f>VLOOKUP(F357,'D35'!$A$2:$B$38,2,FALSE)</f>
        <v>#N/A</v>
      </c>
      <c r="H357">
        <f>VLOOKUP(A357,ฝึกงาน!$A:$C,2,FALSE)</f>
        <v>0</v>
      </c>
      <c r="I357">
        <f>VLOOKUP(A357,ฝึกงาน!$A:$C,3,FALSE)</f>
        <v>0</v>
      </c>
    </row>
    <row r="358" spans="1:9" ht="15.75" customHeight="1" x14ac:dyDescent="0.2">
      <c r="A358">
        <f>'Data รายชื่อ'!B358</f>
        <v>0</v>
      </c>
      <c r="B358">
        <f>'Data รายชื่อ'!C358</f>
        <v>0</v>
      </c>
      <c r="C358">
        <f>'Data รายชื่อ'!D358</f>
        <v>0</v>
      </c>
      <c r="D358" t="str">
        <f t="shared" si="6"/>
        <v>0  0</v>
      </c>
      <c r="E358" t="e">
        <f>IF(VLOOKUP(A358,'Data รายชื่อ'!$B$2:$H$300,6,FALSE)="D03","ชีววิทยา","สัตววิทยา")</f>
        <v>#N/A</v>
      </c>
      <c r="F358" t="e">
        <f>LEFT((VLOOKUP(A358,'Data รายชื่อ'!$B$2:$H$300,7,FALSE)),5)</f>
        <v>#N/A</v>
      </c>
      <c r="G358" t="e">
        <f>VLOOKUP(F358,'D35'!$A$2:$B$38,2,FALSE)</f>
        <v>#N/A</v>
      </c>
      <c r="H358">
        <f>VLOOKUP(A358,ฝึกงาน!$A:$C,2,FALSE)</f>
        <v>0</v>
      </c>
      <c r="I358">
        <f>VLOOKUP(A358,ฝึกงาน!$A:$C,3,FALSE)</f>
        <v>0</v>
      </c>
    </row>
    <row r="359" spans="1:9" ht="15.75" customHeight="1" x14ac:dyDescent="0.2">
      <c r="A359">
        <f>'Data รายชื่อ'!B359</f>
        <v>0</v>
      </c>
      <c r="B359">
        <f>'Data รายชื่อ'!C359</f>
        <v>0</v>
      </c>
      <c r="C359">
        <f>'Data รายชื่อ'!D359</f>
        <v>0</v>
      </c>
      <c r="D359" t="str">
        <f t="shared" si="6"/>
        <v>0  0</v>
      </c>
      <c r="E359" t="e">
        <f>IF(VLOOKUP(A359,'Data รายชื่อ'!$B$2:$H$300,6,FALSE)="D03","ชีววิทยา","สัตววิทยา")</f>
        <v>#N/A</v>
      </c>
      <c r="F359" t="e">
        <f>LEFT((VLOOKUP(A359,'Data รายชื่อ'!$B$2:$H$300,7,FALSE)),5)</f>
        <v>#N/A</v>
      </c>
      <c r="G359" t="e">
        <f>VLOOKUP(F359,'D35'!$A$2:$B$38,2,FALSE)</f>
        <v>#N/A</v>
      </c>
      <c r="H359">
        <f>VLOOKUP(A359,ฝึกงาน!$A:$C,2,FALSE)</f>
        <v>0</v>
      </c>
      <c r="I359">
        <f>VLOOKUP(A359,ฝึกงาน!$A:$C,3,FALSE)</f>
        <v>0</v>
      </c>
    </row>
    <row r="360" spans="1:9" ht="15.75" customHeight="1" x14ac:dyDescent="0.2">
      <c r="A360">
        <f>'Data รายชื่อ'!B360</f>
        <v>0</v>
      </c>
      <c r="B360">
        <f>'Data รายชื่อ'!C360</f>
        <v>0</v>
      </c>
      <c r="C360">
        <f>'Data รายชื่อ'!D360</f>
        <v>0</v>
      </c>
      <c r="D360" t="str">
        <f t="shared" si="6"/>
        <v>0  0</v>
      </c>
      <c r="E360" t="e">
        <f>IF(VLOOKUP(A360,'Data รายชื่อ'!$B$2:$H$300,6,FALSE)="D03","ชีววิทยา","สัตววิทยา")</f>
        <v>#N/A</v>
      </c>
      <c r="F360" t="e">
        <f>LEFT((VLOOKUP(A360,'Data รายชื่อ'!$B$2:$H$300,7,FALSE)),5)</f>
        <v>#N/A</v>
      </c>
      <c r="G360" t="e">
        <f>VLOOKUP(F360,'D35'!$A$2:$B$38,2,FALSE)</f>
        <v>#N/A</v>
      </c>
      <c r="H360">
        <f>VLOOKUP(A360,ฝึกงาน!$A:$C,2,FALSE)</f>
        <v>0</v>
      </c>
      <c r="I360">
        <f>VLOOKUP(A360,ฝึกงาน!$A:$C,3,FALSE)</f>
        <v>0</v>
      </c>
    </row>
    <row r="361" spans="1:9" ht="15.75" customHeight="1" x14ac:dyDescent="0.2">
      <c r="A361">
        <f>'Data รายชื่อ'!B361</f>
        <v>0</v>
      </c>
      <c r="B361">
        <f>'Data รายชื่อ'!C361</f>
        <v>0</v>
      </c>
      <c r="C361">
        <f>'Data รายชื่อ'!D361</f>
        <v>0</v>
      </c>
      <c r="D361" t="str">
        <f t="shared" si="6"/>
        <v>0  0</v>
      </c>
      <c r="E361" t="e">
        <f>IF(VLOOKUP(A361,'Data รายชื่อ'!$B$2:$H$300,6,FALSE)="D03","ชีววิทยา","สัตววิทยา")</f>
        <v>#N/A</v>
      </c>
      <c r="F361" t="e">
        <f>LEFT((VLOOKUP(A361,'Data รายชื่อ'!$B$2:$H$300,7,FALSE)),5)</f>
        <v>#N/A</v>
      </c>
      <c r="G361" t="e">
        <f>VLOOKUP(F361,'D35'!$A$2:$B$38,2,FALSE)</f>
        <v>#N/A</v>
      </c>
      <c r="H361">
        <f>VLOOKUP(A361,ฝึกงาน!$A:$C,2,FALSE)</f>
        <v>0</v>
      </c>
      <c r="I361">
        <f>VLOOKUP(A361,ฝึกงาน!$A:$C,3,FALSE)</f>
        <v>0</v>
      </c>
    </row>
    <row r="362" spans="1:9" ht="15.75" customHeight="1" x14ac:dyDescent="0.2">
      <c r="A362">
        <f>'Data รายชื่อ'!B362</f>
        <v>0</v>
      </c>
      <c r="B362">
        <f>'Data รายชื่อ'!C362</f>
        <v>0</v>
      </c>
      <c r="C362">
        <f>'Data รายชื่อ'!D362</f>
        <v>0</v>
      </c>
      <c r="D362" t="str">
        <f t="shared" si="6"/>
        <v>0  0</v>
      </c>
      <c r="E362" t="e">
        <f>IF(VLOOKUP(A362,'Data รายชื่อ'!$B$2:$H$300,6,FALSE)="D03","ชีววิทยา","สัตววิทยา")</f>
        <v>#N/A</v>
      </c>
      <c r="F362" t="e">
        <f>LEFT((VLOOKUP(A362,'Data รายชื่อ'!$B$2:$H$300,7,FALSE)),5)</f>
        <v>#N/A</v>
      </c>
      <c r="G362" t="e">
        <f>VLOOKUP(F362,'D35'!$A$2:$B$38,2,FALSE)</f>
        <v>#N/A</v>
      </c>
      <c r="H362">
        <f>VLOOKUP(A362,ฝึกงาน!$A:$C,2,FALSE)</f>
        <v>0</v>
      </c>
      <c r="I362">
        <f>VLOOKUP(A362,ฝึกงาน!$A:$C,3,FALSE)</f>
        <v>0</v>
      </c>
    </row>
    <row r="363" spans="1:9" ht="15.75" customHeight="1" x14ac:dyDescent="0.2">
      <c r="A363">
        <f>'Data รายชื่อ'!B363</f>
        <v>0</v>
      </c>
      <c r="B363">
        <f>'Data รายชื่อ'!C363</f>
        <v>0</v>
      </c>
      <c r="C363">
        <f>'Data รายชื่อ'!D363</f>
        <v>0</v>
      </c>
      <c r="D363" t="str">
        <f t="shared" si="6"/>
        <v>0  0</v>
      </c>
      <c r="E363" t="e">
        <f>IF(VLOOKUP(A363,'Data รายชื่อ'!$B$2:$H$300,6,FALSE)="D03","ชีววิทยา","สัตววิทยา")</f>
        <v>#N/A</v>
      </c>
      <c r="F363" t="e">
        <f>LEFT((VLOOKUP(A363,'Data รายชื่อ'!$B$2:$H$300,7,FALSE)),5)</f>
        <v>#N/A</v>
      </c>
      <c r="G363" t="e">
        <f>VLOOKUP(F363,'D35'!$A$2:$B$38,2,FALSE)</f>
        <v>#N/A</v>
      </c>
      <c r="H363">
        <f>VLOOKUP(A363,ฝึกงาน!$A:$C,2,FALSE)</f>
        <v>0</v>
      </c>
      <c r="I363">
        <f>VLOOKUP(A363,ฝึกงาน!$A:$C,3,FALSE)</f>
        <v>0</v>
      </c>
    </row>
    <row r="364" spans="1:9" ht="15.75" customHeight="1" x14ac:dyDescent="0.2">
      <c r="A364">
        <f>'Data รายชื่อ'!B364</f>
        <v>0</v>
      </c>
      <c r="B364">
        <f>'Data รายชื่อ'!C364</f>
        <v>0</v>
      </c>
      <c r="C364">
        <f>'Data รายชื่อ'!D364</f>
        <v>0</v>
      </c>
      <c r="D364" t="str">
        <f t="shared" si="6"/>
        <v>0  0</v>
      </c>
      <c r="E364" t="e">
        <f>IF(VLOOKUP(A364,'Data รายชื่อ'!$B$2:$H$300,6,FALSE)="D03","ชีววิทยา","สัตววิทยา")</f>
        <v>#N/A</v>
      </c>
      <c r="F364" t="e">
        <f>LEFT((VLOOKUP(A364,'Data รายชื่อ'!$B$2:$H$300,7,FALSE)),5)</f>
        <v>#N/A</v>
      </c>
      <c r="G364" t="e">
        <f>VLOOKUP(F364,'D35'!$A$2:$B$38,2,FALSE)</f>
        <v>#N/A</v>
      </c>
      <c r="H364">
        <f>VLOOKUP(A364,ฝึกงาน!$A:$C,2,FALSE)</f>
        <v>0</v>
      </c>
      <c r="I364">
        <f>VLOOKUP(A364,ฝึกงาน!$A:$C,3,FALSE)</f>
        <v>0</v>
      </c>
    </row>
    <row r="365" spans="1:9" ht="15.75" customHeight="1" x14ac:dyDescent="0.2">
      <c r="A365">
        <f>'Data รายชื่อ'!B365</f>
        <v>0</v>
      </c>
      <c r="B365">
        <f>'Data รายชื่อ'!C365</f>
        <v>0</v>
      </c>
      <c r="C365">
        <f>'Data รายชื่อ'!D365</f>
        <v>0</v>
      </c>
      <c r="D365" t="str">
        <f t="shared" si="6"/>
        <v>0  0</v>
      </c>
      <c r="E365" t="e">
        <f>IF(VLOOKUP(A365,'Data รายชื่อ'!$B$2:$H$300,6,FALSE)="D03","ชีววิทยา","สัตววิทยา")</f>
        <v>#N/A</v>
      </c>
      <c r="F365" t="e">
        <f>LEFT((VLOOKUP(A365,'Data รายชื่อ'!$B$2:$H$300,7,FALSE)),5)</f>
        <v>#N/A</v>
      </c>
      <c r="G365" t="e">
        <f>VLOOKUP(F365,'D35'!$A$2:$B$38,2,FALSE)</f>
        <v>#N/A</v>
      </c>
      <c r="H365">
        <f>VLOOKUP(A365,ฝึกงาน!$A:$C,2,FALSE)</f>
        <v>0</v>
      </c>
      <c r="I365">
        <f>VLOOKUP(A365,ฝึกงาน!$A:$C,3,FALSE)</f>
        <v>0</v>
      </c>
    </row>
    <row r="366" spans="1:9" ht="15.75" customHeight="1" x14ac:dyDescent="0.2">
      <c r="A366">
        <f>'Data รายชื่อ'!B366</f>
        <v>0</v>
      </c>
      <c r="B366">
        <f>'Data รายชื่อ'!C366</f>
        <v>0</v>
      </c>
      <c r="C366">
        <f>'Data รายชื่อ'!D366</f>
        <v>0</v>
      </c>
      <c r="D366" t="str">
        <f t="shared" si="6"/>
        <v>0  0</v>
      </c>
      <c r="E366" t="e">
        <f>IF(VLOOKUP(A366,'Data รายชื่อ'!$B$2:$H$300,6,FALSE)="D03","ชีววิทยา","สัตววิทยา")</f>
        <v>#N/A</v>
      </c>
      <c r="F366" t="e">
        <f>LEFT((VLOOKUP(A366,'Data รายชื่อ'!$B$2:$H$300,7,FALSE)),5)</f>
        <v>#N/A</v>
      </c>
      <c r="G366" t="e">
        <f>VLOOKUP(F366,'D35'!$A$2:$B$38,2,FALSE)</f>
        <v>#N/A</v>
      </c>
      <c r="H366">
        <f>VLOOKUP(A366,ฝึกงาน!$A:$C,2,FALSE)</f>
        <v>0</v>
      </c>
      <c r="I366">
        <f>VLOOKUP(A366,ฝึกงาน!$A:$C,3,FALSE)</f>
        <v>0</v>
      </c>
    </row>
    <row r="367" spans="1:9" ht="15.75" customHeight="1" x14ac:dyDescent="0.2">
      <c r="A367">
        <f>'Data รายชื่อ'!B367</f>
        <v>0</v>
      </c>
      <c r="B367">
        <f>'Data รายชื่อ'!C367</f>
        <v>0</v>
      </c>
      <c r="C367">
        <f>'Data รายชื่อ'!D367</f>
        <v>0</v>
      </c>
      <c r="D367" t="str">
        <f t="shared" si="6"/>
        <v>0  0</v>
      </c>
      <c r="E367" t="e">
        <f>IF(VLOOKUP(A367,'Data รายชื่อ'!$B$2:$H$300,6,FALSE)="D03","ชีววิทยา","สัตววิทยา")</f>
        <v>#N/A</v>
      </c>
      <c r="F367" t="e">
        <f>LEFT((VLOOKUP(A367,'Data รายชื่อ'!$B$2:$H$300,7,FALSE)),5)</f>
        <v>#N/A</v>
      </c>
      <c r="G367" t="e">
        <f>VLOOKUP(F367,'D35'!$A$2:$B$38,2,FALSE)</f>
        <v>#N/A</v>
      </c>
      <c r="H367">
        <f>VLOOKUP(A367,ฝึกงาน!$A:$C,2,FALSE)</f>
        <v>0</v>
      </c>
      <c r="I367">
        <f>VLOOKUP(A367,ฝึกงาน!$A:$C,3,FALSE)</f>
        <v>0</v>
      </c>
    </row>
    <row r="368" spans="1:9" ht="15.75" customHeight="1" x14ac:dyDescent="0.2">
      <c r="A368">
        <f>'Data รายชื่อ'!B368</f>
        <v>0</v>
      </c>
      <c r="B368">
        <f>'Data รายชื่อ'!C368</f>
        <v>0</v>
      </c>
      <c r="C368">
        <f>'Data รายชื่อ'!D368</f>
        <v>0</v>
      </c>
      <c r="D368" t="str">
        <f t="shared" si="6"/>
        <v>0  0</v>
      </c>
      <c r="E368" t="e">
        <f>IF(VLOOKUP(A368,'Data รายชื่อ'!$B$2:$H$300,6,FALSE)="D03","ชีววิทยา","สัตววิทยา")</f>
        <v>#N/A</v>
      </c>
      <c r="F368" t="e">
        <f>LEFT((VLOOKUP(A368,'Data รายชื่อ'!$B$2:$H$300,7,FALSE)),5)</f>
        <v>#N/A</v>
      </c>
      <c r="G368" t="e">
        <f>VLOOKUP(F368,'D35'!$A$2:$B$38,2,FALSE)</f>
        <v>#N/A</v>
      </c>
      <c r="H368">
        <f>VLOOKUP(A368,ฝึกงาน!$A:$C,2,FALSE)</f>
        <v>0</v>
      </c>
      <c r="I368">
        <f>VLOOKUP(A368,ฝึกงาน!$A:$C,3,FALSE)</f>
        <v>0</v>
      </c>
    </row>
    <row r="369" spans="1:9" ht="15.75" customHeight="1" x14ac:dyDescent="0.2">
      <c r="A369">
        <f>'Data รายชื่อ'!B369</f>
        <v>0</v>
      </c>
      <c r="B369">
        <f>'Data รายชื่อ'!C369</f>
        <v>0</v>
      </c>
      <c r="C369">
        <f>'Data รายชื่อ'!D369</f>
        <v>0</v>
      </c>
      <c r="D369" t="str">
        <f t="shared" si="6"/>
        <v>0  0</v>
      </c>
      <c r="E369" t="e">
        <f>IF(VLOOKUP(A369,'Data รายชื่อ'!$B$2:$H$300,6,FALSE)="D03","ชีววิทยา","สัตววิทยา")</f>
        <v>#N/A</v>
      </c>
      <c r="F369" t="e">
        <f>LEFT((VLOOKUP(A369,'Data รายชื่อ'!$B$2:$H$300,7,FALSE)),5)</f>
        <v>#N/A</v>
      </c>
      <c r="G369" t="e">
        <f>VLOOKUP(F369,'D35'!$A$2:$B$38,2,FALSE)</f>
        <v>#N/A</v>
      </c>
      <c r="H369">
        <f>VLOOKUP(A369,ฝึกงาน!$A:$C,2,FALSE)</f>
        <v>0</v>
      </c>
      <c r="I369">
        <f>VLOOKUP(A369,ฝึกงาน!$A:$C,3,FALSE)</f>
        <v>0</v>
      </c>
    </row>
    <row r="370" spans="1:9" ht="15.75" customHeight="1" x14ac:dyDescent="0.2">
      <c r="A370">
        <f>'Data รายชื่อ'!B370</f>
        <v>0</v>
      </c>
      <c r="B370">
        <f>'Data รายชื่อ'!C370</f>
        <v>0</v>
      </c>
      <c r="C370">
        <f>'Data รายชื่อ'!D370</f>
        <v>0</v>
      </c>
      <c r="D370" t="str">
        <f t="shared" si="6"/>
        <v>0  0</v>
      </c>
      <c r="E370" t="e">
        <f>IF(VLOOKUP(A370,'Data รายชื่อ'!$B$2:$H$300,6,FALSE)="D03","ชีววิทยา","สัตววิทยา")</f>
        <v>#N/A</v>
      </c>
      <c r="F370" t="e">
        <f>LEFT((VLOOKUP(A370,'Data รายชื่อ'!$B$2:$H$300,7,FALSE)),5)</f>
        <v>#N/A</v>
      </c>
      <c r="G370" t="e">
        <f>VLOOKUP(F370,'D35'!$A$2:$B$38,2,FALSE)</f>
        <v>#N/A</v>
      </c>
      <c r="H370">
        <f>VLOOKUP(A370,ฝึกงาน!$A:$C,2,FALSE)</f>
        <v>0</v>
      </c>
      <c r="I370">
        <f>VLOOKUP(A370,ฝึกงาน!$A:$C,3,FALSE)</f>
        <v>0</v>
      </c>
    </row>
    <row r="371" spans="1:9" ht="15.75" customHeight="1" x14ac:dyDescent="0.2">
      <c r="A371">
        <f>'Data รายชื่อ'!B371</f>
        <v>0</v>
      </c>
      <c r="B371">
        <f>'Data รายชื่อ'!C371</f>
        <v>0</v>
      </c>
      <c r="C371">
        <f>'Data รายชื่อ'!D371</f>
        <v>0</v>
      </c>
      <c r="D371" t="str">
        <f t="shared" si="6"/>
        <v>0  0</v>
      </c>
      <c r="E371" t="e">
        <f>IF(VLOOKUP(A371,'Data รายชื่อ'!$B$2:$H$300,6,FALSE)="D03","ชีววิทยา","สัตววิทยา")</f>
        <v>#N/A</v>
      </c>
      <c r="F371" t="e">
        <f>LEFT((VLOOKUP(A371,'Data รายชื่อ'!$B$2:$H$300,7,FALSE)),5)</f>
        <v>#N/A</v>
      </c>
      <c r="G371" t="e">
        <f>VLOOKUP(F371,'D35'!$A$2:$B$38,2,FALSE)</f>
        <v>#N/A</v>
      </c>
      <c r="H371">
        <f>VLOOKUP(A371,ฝึกงาน!$A:$C,2,FALSE)</f>
        <v>0</v>
      </c>
      <c r="I371">
        <f>VLOOKUP(A371,ฝึกงาน!$A:$C,3,FALSE)</f>
        <v>0</v>
      </c>
    </row>
    <row r="372" spans="1:9" ht="15.75" customHeight="1" x14ac:dyDescent="0.2">
      <c r="A372">
        <f>'Data รายชื่อ'!B372</f>
        <v>0</v>
      </c>
      <c r="B372">
        <f>'Data รายชื่อ'!C372</f>
        <v>0</v>
      </c>
      <c r="C372">
        <f>'Data รายชื่อ'!D372</f>
        <v>0</v>
      </c>
      <c r="D372" t="str">
        <f t="shared" si="6"/>
        <v>0  0</v>
      </c>
      <c r="E372" t="e">
        <f>IF(VLOOKUP(A372,'Data รายชื่อ'!$B$2:$H$300,6,FALSE)="D03","ชีววิทยา","สัตววิทยา")</f>
        <v>#N/A</v>
      </c>
      <c r="F372" t="e">
        <f>LEFT((VLOOKUP(A372,'Data รายชื่อ'!$B$2:$H$300,7,FALSE)),5)</f>
        <v>#N/A</v>
      </c>
      <c r="G372" t="e">
        <f>VLOOKUP(F372,'D35'!$A$2:$B$38,2,FALSE)</f>
        <v>#N/A</v>
      </c>
      <c r="H372">
        <f>VLOOKUP(A372,ฝึกงาน!$A:$C,2,FALSE)</f>
        <v>0</v>
      </c>
      <c r="I372">
        <f>VLOOKUP(A372,ฝึกงาน!$A:$C,3,FALSE)</f>
        <v>0</v>
      </c>
    </row>
    <row r="373" spans="1:9" ht="15.75" customHeight="1" x14ac:dyDescent="0.2">
      <c r="A373">
        <f>'Data รายชื่อ'!B373</f>
        <v>0</v>
      </c>
      <c r="B373">
        <f>'Data รายชื่อ'!C373</f>
        <v>0</v>
      </c>
      <c r="C373">
        <f>'Data รายชื่อ'!D373</f>
        <v>0</v>
      </c>
      <c r="D373" t="str">
        <f t="shared" si="6"/>
        <v>0  0</v>
      </c>
      <c r="E373" t="e">
        <f>IF(VLOOKUP(A373,'Data รายชื่อ'!$B$2:$H$300,6,FALSE)="D03","ชีววิทยา","สัตววิทยา")</f>
        <v>#N/A</v>
      </c>
      <c r="F373" t="e">
        <f>LEFT((VLOOKUP(A373,'Data รายชื่อ'!$B$2:$H$300,7,FALSE)),5)</f>
        <v>#N/A</v>
      </c>
      <c r="G373" t="e">
        <f>VLOOKUP(F373,'D35'!$A$2:$B$38,2,FALSE)</f>
        <v>#N/A</v>
      </c>
      <c r="H373">
        <f>VLOOKUP(A373,ฝึกงาน!$A:$C,2,FALSE)</f>
        <v>0</v>
      </c>
      <c r="I373">
        <f>VLOOKUP(A373,ฝึกงาน!$A:$C,3,FALSE)</f>
        <v>0</v>
      </c>
    </row>
    <row r="374" spans="1:9" ht="15.75" customHeight="1" x14ac:dyDescent="0.2">
      <c r="A374">
        <f>'Data รายชื่อ'!B374</f>
        <v>0</v>
      </c>
      <c r="B374">
        <f>'Data รายชื่อ'!C374</f>
        <v>0</v>
      </c>
      <c r="C374">
        <f>'Data รายชื่อ'!D374</f>
        <v>0</v>
      </c>
      <c r="D374" t="str">
        <f t="shared" si="6"/>
        <v>0  0</v>
      </c>
      <c r="E374" t="e">
        <f>IF(VLOOKUP(A374,'Data รายชื่อ'!$B$2:$H$300,6,FALSE)="D03","ชีววิทยา","สัตววิทยา")</f>
        <v>#N/A</v>
      </c>
      <c r="F374" t="e">
        <f>LEFT((VLOOKUP(A374,'Data รายชื่อ'!$B$2:$H$300,7,FALSE)),5)</f>
        <v>#N/A</v>
      </c>
      <c r="G374" t="e">
        <f>VLOOKUP(F374,'D35'!$A$2:$B$38,2,FALSE)</f>
        <v>#N/A</v>
      </c>
      <c r="H374">
        <f>VLOOKUP(A374,ฝึกงาน!$A:$C,2,FALSE)</f>
        <v>0</v>
      </c>
      <c r="I374">
        <f>VLOOKUP(A374,ฝึกงาน!$A:$C,3,FALSE)</f>
        <v>0</v>
      </c>
    </row>
    <row r="375" spans="1:9" ht="15.75" customHeight="1" x14ac:dyDescent="0.2">
      <c r="A375">
        <f>'Data รายชื่อ'!B375</f>
        <v>0</v>
      </c>
      <c r="B375">
        <f>'Data รายชื่อ'!C375</f>
        <v>0</v>
      </c>
      <c r="C375">
        <f>'Data รายชื่อ'!D375</f>
        <v>0</v>
      </c>
      <c r="D375" t="str">
        <f t="shared" si="6"/>
        <v>0  0</v>
      </c>
      <c r="E375" t="e">
        <f>IF(VLOOKUP(A375,'Data รายชื่อ'!$B$2:$H$300,6,FALSE)="D03","ชีววิทยา","สัตววิทยา")</f>
        <v>#N/A</v>
      </c>
      <c r="F375" t="e">
        <f>LEFT((VLOOKUP(A375,'Data รายชื่อ'!$B$2:$H$300,7,FALSE)),5)</f>
        <v>#N/A</v>
      </c>
      <c r="G375" t="e">
        <f>VLOOKUP(F375,'D35'!$A$2:$B$38,2,FALSE)</f>
        <v>#N/A</v>
      </c>
      <c r="H375">
        <f>VLOOKUP(A375,ฝึกงาน!$A:$C,2,FALSE)</f>
        <v>0</v>
      </c>
      <c r="I375">
        <f>VLOOKUP(A375,ฝึกงาน!$A:$C,3,FALSE)</f>
        <v>0</v>
      </c>
    </row>
    <row r="376" spans="1:9" ht="15.75" customHeight="1" x14ac:dyDescent="0.2">
      <c r="A376">
        <f>'Data รายชื่อ'!B376</f>
        <v>0</v>
      </c>
      <c r="B376">
        <f>'Data รายชื่อ'!C376</f>
        <v>0</v>
      </c>
      <c r="C376">
        <f>'Data รายชื่อ'!D376</f>
        <v>0</v>
      </c>
      <c r="D376" t="str">
        <f t="shared" si="6"/>
        <v>0  0</v>
      </c>
      <c r="E376" t="e">
        <f>IF(VLOOKUP(A376,'Data รายชื่อ'!$B$2:$H$300,6,FALSE)="D03","ชีววิทยา","สัตววิทยา")</f>
        <v>#N/A</v>
      </c>
      <c r="F376" t="e">
        <f>LEFT((VLOOKUP(A376,'Data รายชื่อ'!$B$2:$H$300,7,FALSE)),5)</f>
        <v>#N/A</v>
      </c>
      <c r="G376" t="e">
        <f>VLOOKUP(F376,'D35'!$A$2:$B$38,2,FALSE)</f>
        <v>#N/A</v>
      </c>
      <c r="H376">
        <f>VLOOKUP(A376,ฝึกงาน!$A:$C,2,FALSE)</f>
        <v>0</v>
      </c>
      <c r="I376">
        <f>VLOOKUP(A376,ฝึกงาน!$A:$C,3,FALSE)</f>
        <v>0</v>
      </c>
    </row>
    <row r="377" spans="1:9" ht="15.75" customHeight="1" x14ac:dyDescent="0.2">
      <c r="A377">
        <f>'Data รายชื่อ'!B377</f>
        <v>0</v>
      </c>
      <c r="B377">
        <f>'Data รายชื่อ'!C377</f>
        <v>0</v>
      </c>
      <c r="C377">
        <f>'Data รายชื่อ'!D377</f>
        <v>0</v>
      </c>
      <c r="D377" t="str">
        <f t="shared" si="6"/>
        <v>0  0</v>
      </c>
      <c r="E377" t="e">
        <f>IF(VLOOKUP(A377,'Data รายชื่อ'!$B$2:$H$300,6,FALSE)="D03","ชีววิทยา","สัตววิทยา")</f>
        <v>#N/A</v>
      </c>
      <c r="F377" t="e">
        <f>LEFT((VLOOKUP(A377,'Data รายชื่อ'!$B$2:$H$300,7,FALSE)),5)</f>
        <v>#N/A</v>
      </c>
      <c r="G377" t="e">
        <f>VLOOKUP(F377,'D35'!$A$2:$B$38,2,FALSE)</f>
        <v>#N/A</v>
      </c>
      <c r="H377">
        <f>VLOOKUP(A377,ฝึกงาน!$A:$C,2,FALSE)</f>
        <v>0</v>
      </c>
      <c r="I377">
        <f>VLOOKUP(A377,ฝึกงาน!$A:$C,3,FALSE)</f>
        <v>0</v>
      </c>
    </row>
    <row r="378" spans="1:9" ht="15.75" customHeight="1" x14ac:dyDescent="0.2">
      <c r="A378">
        <f>'Data รายชื่อ'!B378</f>
        <v>0</v>
      </c>
      <c r="B378">
        <f>'Data รายชื่อ'!C378</f>
        <v>0</v>
      </c>
      <c r="C378">
        <f>'Data รายชื่อ'!D378</f>
        <v>0</v>
      </c>
      <c r="D378" t="str">
        <f t="shared" si="6"/>
        <v>0  0</v>
      </c>
      <c r="E378" t="e">
        <f>IF(VLOOKUP(A378,'Data รายชื่อ'!$B$2:$H$300,6,FALSE)="D03","ชีววิทยา","สัตววิทยา")</f>
        <v>#N/A</v>
      </c>
      <c r="F378" t="e">
        <f>LEFT((VLOOKUP(A378,'Data รายชื่อ'!$B$2:$H$300,7,FALSE)),5)</f>
        <v>#N/A</v>
      </c>
      <c r="G378" t="e">
        <f>VLOOKUP(F378,'D35'!$A$2:$B$38,2,FALSE)</f>
        <v>#N/A</v>
      </c>
      <c r="H378">
        <f>VLOOKUP(A378,ฝึกงาน!$A:$C,2,FALSE)</f>
        <v>0</v>
      </c>
      <c r="I378">
        <f>VLOOKUP(A378,ฝึกงาน!$A:$C,3,FALSE)</f>
        <v>0</v>
      </c>
    </row>
    <row r="379" spans="1:9" ht="15.75" customHeight="1" x14ac:dyDescent="0.2">
      <c r="A379">
        <f>'Data รายชื่อ'!B379</f>
        <v>0</v>
      </c>
      <c r="B379">
        <f>'Data รายชื่อ'!C379</f>
        <v>0</v>
      </c>
      <c r="C379">
        <f>'Data รายชื่อ'!D379</f>
        <v>0</v>
      </c>
      <c r="D379" t="str">
        <f t="shared" si="6"/>
        <v>0  0</v>
      </c>
      <c r="E379" t="e">
        <f>IF(VLOOKUP(A379,'Data รายชื่อ'!$B$2:$H$300,6,FALSE)="D03","ชีววิทยา","สัตววิทยา")</f>
        <v>#N/A</v>
      </c>
      <c r="F379" t="e">
        <f>LEFT((VLOOKUP(A379,'Data รายชื่อ'!$B$2:$H$300,7,FALSE)),5)</f>
        <v>#N/A</v>
      </c>
      <c r="G379" t="e">
        <f>VLOOKUP(F379,'D35'!$A$2:$B$38,2,FALSE)</f>
        <v>#N/A</v>
      </c>
      <c r="H379">
        <f>VLOOKUP(A379,ฝึกงาน!$A:$C,2,FALSE)</f>
        <v>0</v>
      </c>
      <c r="I379">
        <f>VLOOKUP(A379,ฝึกงาน!$A:$C,3,FALSE)</f>
        <v>0</v>
      </c>
    </row>
    <row r="380" spans="1:9" ht="15.75" customHeight="1" x14ac:dyDescent="0.2">
      <c r="A380">
        <f>'Data รายชื่อ'!B380</f>
        <v>0</v>
      </c>
      <c r="B380">
        <f>'Data รายชื่อ'!C380</f>
        <v>0</v>
      </c>
      <c r="C380">
        <f>'Data รายชื่อ'!D380</f>
        <v>0</v>
      </c>
      <c r="D380" t="str">
        <f t="shared" si="6"/>
        <v>0  0</v>
      </c>
      <c r="E380" t="e">
        <f>IF(VLOOKUP(A380,'Data รายชื่อ'!$B$2:$H$300,6,FALSE)="D03","ชีววิทยา","สัตววิทยา")</f>
        <v>#N/A</v>
      </c>
      <c r="F380" t="e">
        <f>LEFT((VLOOKUP(A380,'Data รายชื่อ'!$B$2:$H$300,7,FALSE)),5)</f>
        <v>#N/A</v>
      </c>
      <c r="G380" t="e">
        <f>VLOOKUP(F380,'D35'!$A$2:$B$38,2,FALSE)</f>
        <v>#N/A</v>
      </c>
      <c r="H380">
        <f>VLOOKUP(A380,ฝึกงาน!$A:$C,2,FALSE)</f>
        <v>0</v>
      </c>
      <c r="I380">
        <f>VLOOKUP(A380,ฝึกงาน!$A:$C,3,FALSE)</f>
        <v>0</v>
      </c>
    </row>
    <row r="381" spans="1:9" ht="15.75" customHeight="1" x14ac:dyDescent="0.2">
      <c r="A381">
        <f>'Data รายชื่อ'!B381</f>
        <v>0</v>
      </c>
      <c r="B381">
        <f>'Data รายชื่อ'!C381</f>
        <v>0</v>
      </c>
      <c r="C381">
        <f>'Data รายชื่อ'!D381</f>
        <v>0</v>
      </c>
      <c r="D381" t="str">
        <f t="shared" si="6"/>
        <v>0  0</v>
      </c>
      <c r="E381" t="e">
        <f>IF(VLOOKUP(A381,'Data รายชื่อ'!$B$2:$H$300,6,FALSE)="D03","ชีววิทยา","สัตววิทยา")</f>
        <v>#N/A</v>
      </c>
      <c r="F381" t="e">
        <f>LEFT((VLOOKUP(A381,'Data รายชื่อ'!$B$2:$H$300,7,FALSE)),5)</f>
        <v>#N/A</v>
      </c>
      <c r="G381" t="e">
        <f>VLOOKUP(F381,'D35'!$A$2:$B$38,2,FALSE)</f>
        <v>#N/A</v>
      </c>
      <c r="H381">
        <f>VLOOKUP(A381,ฝึกงาน!$A:$C,2,FALSE)</f>
        <v>0</v>
      </c>
      <c r="I381">
        <f>VLOOKUP(A381,ฝึกงาน!$A:$C,3,FALSE)</f>
        <v>0</v>
      </c>
    </row>
    <row r="382" spans="1:9" ht="15.75" customHeight="1" x14ac:dyDescent="0.2">
      <c r="A382">
        <f>'Data รายชื่อ'!B382</f>
        <v>0</v>
      </c>
      <c r="B382">
        <f>'Data รายชื่อ'!C382</f>
        <v>0</v>
      </c>
      <c r="C382">
        <f>'Data รายชื่อ'!D382</f>
        <v>0</v>
      </c>
      <c r="D382" t="str">
        <f t="shared" si="6"/>
        <v>0  0</v>
      </c>
      <c r="E382" t="e">
        <f>IF(VLOOKUP(A382,'Data รายชื่อ'!$B$2:$H$300,6,FALSE)="D03","ชีววิทยา","สัตววิทยา")</f>
        <v>#N/A</v>
      </c>
      <c r="F382" t="e">
        <f>LEFT((VLOOKUP(A382,'Data รายชื่อ'!$B$2:$H$300,7,FALSE)),5)</f>
        <v>#N/A</v>
      </c>
      <c r="G382" t="e">
        <f>VLOOKUP(F382,'D35'!$A$2:$B$38,2,FALSE)</f>
        <v>#N/A</v>
      </c>
      <c r="H382">
        <f>VLOOKUP(A382,ฝึกงาน!$A:$C,2,FALSE)</f>
        <v>0</v>
      </c>
      <c r="I382">
        <f>VLOOKUP(A382,ฝึกงาน!$A:$C,3,FALSE)</f>
        <v>0</v>
      </c>
    </row>
    <row r="383" spans="1:9" ht="15.75" customHeight="1" x14ac:dyDescent="0.2">
      <c r="A383">
        <f>'Data รายชื่อ'!B383</f>
        <v>0</v>
      </c>
      <c r="B383">
        <f>'Data รายชื่อ'!C383</f>
        <v>0</v>
      </c>
      <c r="C383">
        <f>'Data รายชื่อ'!D383</f>
        <v>0</v>
      </c>
      <c r="D383" t="str">
        <f t="shared" si="6"/>
        <v>0  0</v>
      </c>
      <c r="E383" t="e">
        <f>IF(VLOOKUP(A383,'Data รายชื่อ'!$B$2:$H$300,6,FALSE)="D03","ชีววิทยา","สัตววิทยา")</f>
        <v>#N/A</v>
      </c>
      <c r="F383" t="e">
        <f>LEFT((VLOOKUP(A383,'Data รายชื่อ'!$B$2:$H$300,7,FALSE)),5)</f>
        <v>#N/A</v>
      </c>
      <c r="G383" t="e">
        <f>VLOOKUP(F383,'D35'!$A$2:$B$38,2,FALSE)</f>
        <v>#N/A</v>
      </c>
      <c r="H383">
        <f>VLOOKUP(A383,ฝึกงาน!$A:$C,2,FALSE)</f>
        <v>0</v>
      </c>
      <c r="I383">
        <f>VLOOKUP(A383,ฝึกงาน!$A:$C,3,FALSE)</f>
        <v>0</v>
      </c>
    </row>
    <row r="384" spans="1:9" ht="15.75" customHeight="1" x14ac:dyDescent="0.2">
      <c r="A384">
        <f>'Data รายชื่อ'!B384</f>
        <v>0</v>
      </c>
      <c r="B384">
        <f>'Data รายชื่อ'!C384</f>
        <v>0</v>
      </c>
      <c r="C384">
        <f>'Data รายชื่อ'!D384</f>
        <v>0</v>
      </c>
      <c r="D384" t="str">
        <f t="shared" si="6"/>
        <v>0  0</v>
      </c>
      <c r="E384" t="e">
        <f>IF(VLOOKUP(A384,'Data รายชื่อ'!$B$2:$H$300,6,FALSE)="D03","ชีววิทยา","สัตววิทยา")</f>
        <v>#N/A</v>
      </c>
      <c r="F384" t="e">
        <f>LEFT((VLOOKUP(A384,'Data รายชื่อ'!$B$2:$H$300,7,FALSE)),5)</f>
        <v>#N/A</v>
      </c>
      <c r="G384" t="e">
        <f>VLOOKUP(F384,'D35'!$A$2:$B$38,2,FALSE)</f>
        <v>#N/A</v>
      </c>
      <c r="H384">
        <f>VLOOKUP(A384,ฝึกงาน!$A:$C,2,FALSE)</f>
        <v>0</v>
      </c>
      <c r="I384">
        <f>VLOOKUP(A384,ฝึกงาน!$A:$C,3,FALSE)</f>
        <v>0</v>
      </c>
    </row>
    <row r="385" spans="1:9" ht="15.75" customHeight="1" x14ac:dyDescent="0.2">
      <c r="A385">
        <f>'Data รายชื่อ'!B385</f>
        <v>0</v>
      </c>
      <c r="B385">
        <f>'Data รายชื่อ'!C385</f>
        <v>0</v>
      </c>
      <c r="C385">
        <f>'Data รายชื่อ'!D385</f>
        <v>0</v>
      </c>
      <c r="D385" t="str">
        <f t="shared" si="6"/>
        <v>0  0</v>
      </c>
      <c r="E385" t="e">
        <f>IF(VLOOKUP(A385,'Data รายชื่อ'!$B$2:$H$300,6,FALSE)="D03","ชีววิทยา","สัตววิทยา")</f>
        <v>#N/A</v>
      </c>
      <c r="F385" t="e">
        <f>LEFT((VLOOKUP(A385,'Data รายชื่อ'!$B$2:$H$300,7,FALSE)),5)</f>
        <v>#N/A</v>
      </c>
      <c r="G385" t="e">
        <f>VLOOKUP(F385,'D35'!$A$2:$B$38,2,FALSE)</f>
        <v>#N/A</v>
      </c>
      <c r="H385">
        <f>VLOOKUP(A385,ฝึกงาน!$A:$C,2,FALSE)</f>
        <v>0</v>
      </c>
      <c r="I385">
        <f>VLOOKUP(A385,ฝึกงาน!$A:$C,3,FALSE)</f>
        <v>0</v>
      </c>
    </row>
    <row r="386" spans="1:9" ht="15.75" customHeight="1" x14ac:dyDescent="0.2">
      <c r="A386">
        <f>'Data รายชื่อ'!B386</f>
        <v>0</v>
      </c>
      <c r="B386">
        <f>'Data รายชื่อ'!C386</f>
        <v>0</v>
      </c>
      <c r="C386">
        <f>'Data รายชื่อ'!D386</f>
        <v>0</v>
      </c>
      <c r="D386" t="str">
        <f t="shared" si="6"/>
        <v>0  0</v>
      </c>
      <c r="E386" t="e">
        <f>IF(VLOOKUP(A386,'Data รายชื่อ'!$B$2:$H$300,6,FALSE)="D03","ชีววิทยา","สัตววิทยา")</f>
        <v>#N/A</v>
      </c>
      <c r="F386" t="e">
        <f>LEFT((VLOOKUP(A386,'Data รายชื่อ'!$B$2:$H$300,7,FALSE)),5)</f>
        <v>#N/A</v>
      </c>
      <c r="G386" t="e">
        <f>VLOOKUP(F386,'D35'!$A$2:$B$38,2,FALSE)</f>
        <v>#N/A</v>
      </c>
      <c r="H386">
        <f>VLOOKUP(A386,ฝึกงาน!$A:$C,2,FALSE)</f>
        <v>0</v>
      </c>
      <c r="I386">
        <f>VLOOKUP(A386,ฝึกงาน!$A:$C,3,FALSE)</f>
        <v>0</v>
      </c>
    </row>
    <row r="387" spans="1:9" ht="15.75" customHeight="1" x14ac:dyDescent="0.2">
      <c r="A387">
        <f>'Data รายชื่อ'!B387</f>
        <v>0</v>
      </c>
      <c r="B387">
        <f>'Data รายชื่อ'!C387</f>
        <v>0</v>
      </c>
      <c r="C387">
        <f>'Data รายชื่อ'!D387</f>
        <v>0</v>
      </c>
      <c r="D387" t="str">
        <f t="shared" si="6"/>
        <v>0  0</v>
      </c>
      <c r="E387" t="e">
        <f>IF(VLOOKUP(A387,'Data รายชื่อ'!$B$2:$H$300,6,FALSE)="D03","ชีววิทยา","สัตววิทยา")</f>
        <v>#N/A</v>
      </c>
      <c r="F387" t="e">
        <f>LEFT((VLOOKUP(A387,'Data รายชื่อ'!$B$2:$H$300,7,FALSE)),5)</f>
        <v>#N/A</v>
      </c>
      <c r="G387" t="e">
        <f>VLOOKUP(F387,'D35'!$A$2:$B$38,2,FALSE)</f>
        <v>#N/A</v>
      </c>
      <c r="H387">
        <f>VLOOKUP(A387,ฝึกงาน!$A:$C,2,FALSE)</f>
        <v>0</v>
      </c>
      <c r="I387">
        <f>VLOOKUP(A387,ฝึกงาน!$A:$C,3,FALSE)</f>
        <v>0</v>
      </c>
    </row>
    <row r="388" spans="1:9" ht="15.75" customHeight="1" x14ac:dyDescent="0.2">
      <c r="A388">
        <f>'Data รายชื่อ'!B388</f>
        <v>0</v>
      </c>
      <c r="B388">
        <f>'Data รายชื่อ'!C388</f>
        <v>0</v>
      </c>
      <c r="C388">
        <f>'Data รายชื่อ'!D388</f>
        <v>0</v>
      </c>
      <c r="D388" t="str">
        <f t="shared" si="6"/>
        <v>0  0</v>
      </c>
      <c r="E388" t="e">
        <f>IF(VLOOKUP(A388,'Data รายชื่อ'!$B$2:$H$300,6,FALSE)="D03","ชีววิทยา","สัตววิทยา")</f>
        <v>#N/A</v>
      </c>
      <c r="F388" t="e">
        <f>LEFT((VLOOKUP(A388,'Data รายชื่อ'!$B$2:$H$300,7,FALSE)),5)</f>
        <v>#N/A</v>
      </c>
      <c r="G388" t="e">
        <f>VLOOKUP(F388,'D35'!$A$2:$B$38,2,FALSE)</f>
        <v>#N/A</v>
      </c>
      <c r="H388">
        <f>VLOOKUP(A388,ฝึกงาน!$A:$C,2,FALSE)</f>
        <v>0</v>
      </c>
      <c r="I388">
        <f>VLOOKUP(A388,ฝึกงาน!$A:$C,3,FALSE)</f>
        <v>0</v>
      </c>
    </row>
    <row r="389" spans="1:9" ht="15.75" customHeight="1" x14ac:dyDescent="0.2">
      <c r="A389">
        <f>'Data รายชื่อ'!B389</f>
        <v>0</v>
      </c>
      <c r="B389">
        <f>'Data รายชื่อ'!C389</f>
        <v>0</v>
      </c>
      <c r="C389">
        <f>'Data รายชื่อ'!D389</f>
        <v>0</v>
      </c>
      <c r="D389" t="str">
        <f t="shared" si="6"/>
        <v>0  0</v>
      </c>
      <c r="E389" t="e">
        <f>IF(VLOOKUP(A389,'Data รายชื่อ'!$B$2:$H$300,6,FALSE)="D03","ชีววิทยา","สัตววิทยา")</f>
        <v>#N/A</v>
      </c>
      <c r="F389" t="e">
        <f>LEFT((VLOOKUP(A389,'Data รายชื่อ'!$B$2:$H$300,7,FALSE)),5)</f>
        <v>#N/A</v>
      </c>
      <c r="G389" t="e">
        <f>VLOOKUP(F389,'D35'!$A$2:$B$38,2,FALSE)</f>
        <v>#N/A</v>
      </c>
      <c r="H389">
        <f>VLOOKUP(A389,ฝึกงาน!$A:$C,2,FALSE)</f>
        <v>0</v>
      </c>
      <c r="I389">
        <f>VLOOKUP(A389,ฝึกงาน!$A:$C,3,FALSE)</f>
        <v>0</v>
      </c>
    </row>
    <row r="390" spans="1:9" ht="15.75" customHeight="1" x14ac:dyDescent="0.2">
      <c r="A390">
        <f>'Data รายชื่อ'!B390</f>
        <v>0</v>
      </c>
      <c r="B390">
        <f>'Data รายชื่อ'!C390</f>
        <v>0</v>
      </c>
      <c r="C390">
        <f>'Data รายชื่อ'!D390</f>
        <v>0</v>
      </c>
      <c r="D390" t="str">
        <f t="shared" si="6"/>
        <v>0  0</v>
      </c>
      <c r="E390" t="e">
        <f>IF(VLOOKUP(A390,'Data รายชื่อ'!$B$2:$H$300,6,FALSE)="D03","ชีววิทยา","สัตววิทยา")</f>
        <v>#N/A</v>
      </c>
      <c r="F390" t="e">
        <f>LEFT((VLOOKUP(A390,'Data รายชื่อ'!$B$2:$H$300,7,FALSE)),5)</f>
        <v>#N/A</v>
      </c>
      <c r="G390" t="e">
        <f>VLOOKUP(F390,'D35'!$A$2:$B$38,2,FALSE)</f>
        <v>#N/A</v>
      </c>
      <c r="H390">
        <f>VLOOKUP(A390,ฝึกงาน!$A:$C,2,FALSE)</f>
        <v>0</v>
      </c>
      <c r="I390">
        <f>VLOOKUP(A390,ฝึกงาน!$A:$C,3,FALSE)</f>
        <v>0</v>
      </c>
    </row>
    <row r="391" spans="1:9" ht="15.75" customHeight="1" x14ac:dyDescent="0.2">
      <c r="A391">
        <f>'Data รายชื่อ'!B391</f>
        <v>0</v>
      </c>
      <c r="B391">
        <f>'Data รายชื่อ'!C391</f>
        <v>0</v>
      </c>
      <c r="C391">
        <f>'Data รายชื่อ'!D391</f>
        <v>0</v>
      </c>
      <c r="D391" t="str">
        <f t="shared" si="6"/>
        <v>0  0</v>
      </c>
      <c r="E391" t="e">
        <f>IF(VLOOKUP(A391,'Data รายชื่อ'!$B$2:$H$300,6,FALSE)="D03","ชีววิทยา","สัตววิทยา")</f>
        <v>#N/A</v>
      </c>
      <c r="F391" t="e">
        <f>LEFT((VLOOKUP(A391,'Data รายชื่อ'!$B$2:$H$300,7,FALSE)),5)</f>
        <v>#N/A</v>
      </c>
      <c r="G391" t="e">
        <f>VLOOKUP(F391,'D35'!$A$2:$B$38,2,FALSE)</f>
        <v>#N/A</v>
      </c>
      <c r="H391">
        <f>VLOOKUP(A391,ฝึกงาน!$A:$C,2,FALSE)</f>
        <v>0</v>
      </c>
      <c r="I391">
        <f>VLOOKUP(A391,ฝึกงาน!$A:$C,3,FALSE)</f>
        <v>0</v>
      </c>
    </row>
    <row r="392" spans="1:9" ht="15.75" customHeight="1" x14ac:dyDescent="0.2">
      <c r="A392">
        <f>'Data รายชื่อ'!B392</f>
        <v>0</v>
      </c>
      <c r="B392">
        <f>'Data รายชื่อ'!C392</f>
        <v>0</v>
      </c>
      <c r="C392">
        <f>'Data รายชื่อ'!D392</f>
        <v>0</v>
      </c>
      <c r="D392" t="str">
        <f t="shared" si="6"/>
        <v>0  0</v>
      </c>
      <c r="E392" t="e">
        <f>IF(VLOOKUP(A392,'Data รายชื่อ'!$B$2:$H$300,6,FALSE)="D03","ชีววิทยา","สัตววิทยา")</f>
        <v>#N/A</v>
      </c>
      <c r="F392" t="e">
        <f>LEFT((VLOOKUP(A392,'Data รายชื่อ'!$B$2:$H$300,7,FALSE)),5)</f>
        <v>#N/A</v>
      </c>
      <c r="G392" t="e">
        <f>VLOOKUP(F392,'D35'!$A$2:$B$38,2,FALSE)</f>
        <v>#N/A</v>
      </c>
      <c r="H392">
        <f>VLOOKUP(A392,ฝึกงาน!$A:$C,2,FALSE)</f>
        <v>0</v>
      </c>
      <c r="I392">
        <f>VLOOKUP(A392,ฝึกงาน!$A:$C,3,FALSE)</f>
        <v>0</v>
      </c>
    </row>
    <row r="393" spans="1:9" ht="15.75" customHeight="1" x14ac:dyDescent="0.2">
      <c r="A393">
        <f>'Data รายชื่อ'!B393</f>
        <v>0</v>
      </c>
      <c r="B393">
        <f>'Data รายชื่อ'!C393</f>
        <v>0</v>
      </c>
      <c r="C393">
        <f>'Data รายชื่อ'!D393</f>
        <v>0</v>
      </c>
      <c r="D393" t="str">
        <f t="shared" ref="D393:D456" si="7">B393 &amp;"  "&amp;C393</f>
        <v>0  0</v>
      </c>
      <c r="E393" t="e">
        <f>IF(VLOOKUP(A393,'Data รายชื่อ'!$B$2:$H$300,6,FALSE)="D03","ชีววิทยา","สัตววิทยา")</f>
        <v>#N/A</v>
      </c>
      <c r="F393" t="e">
        <f>LEFT((VLOOKUP(A393,'Data รายชื่อ'!$B$2:$H$300,7,FALSE)),5)</f>
        <v>#N/A</v>
      </c>
      <c r="G393" t="e">
        <f>VLOOKUP(F393,'D35'!$A$2:$B$38,2,FALSE)</f>
        <v>#N/A</v>
      </c>
      <c r="H393">
        <f>VLOOKUP(A393,ฝึกงาน!$A:$C,2,FALSE)</f>
        <v>0</v>
      </c>
      <c r="I393">
        <f>VLOOKUP(A393,ฝึกงาน!$A:$C,3,FALSE)</f>
        <v>0</v>
      </c>
    </row>
    <row r="394" spans="1:9" ht="15.75" customHeight="1" x14ac:dyDescent="0.2">
      <c r="A394">
        <f>'Data รายชื่อ'!B394</f>
        <v>0</v>
      </c>
      <c r="B394">
        <f>'Data รายชื่อ'!C394</f>
        <v>0</v>
      </c>
      <c r="C394">
        <f>'Data รายชื่อ'!D394</f>
        <v>0</v>
      </c>
      <c r="D394" t="str">
        <f t="shared" si="7"/>
        <v>0  0</v>
      </c>
      <c r="E394" t="e">
        <f>IF(VLOOKUP(A394,'Data รายชื่อ'!$B$2:$H$300,6,FALSE)="D03","ชีววิทยา","สัตววิทยา")</f>
        <v>#N/A</v>
      </c>
      <c r="F394" t="e">
        <f>LEFT((VLOOKUP(A394,'Data รายชื่อ'!$B$2:$H$300,7,FALSE)),5)</f>
        <v>#N/A</v>
      </c>
      <c r="G394" t="e">
        <f>VLOOKUP(F394,'D35'!$A$2:$B$38,2,FALSE)</f>
        <v>#N/A</v>
      </c>
      <c r="H394">
        <f>VLOOKUP(A394,ฝึกงาน!$A:$C,2,FALSE)</f>
        <v>0</v>
      </c>
      <c r="I394">
        <f>VLOOKUP(A394,ฝึกงาน!$A:$C,3,FALSE)</f>
        <v>0</v>
      </c>
    </row>
    <row r="395" spans="1:9" ht="15.75" customHeight="1" x14ac:dyDescent="0.2">
      <c r="A395">
        <f>'Data รายชื่อ'!B395</f>
        <v>0</v>
      </c>
      <c r="B395">
        <f>'Data รายชื่อ'!C395</f>
        <v>0</v>
      </c>
      <c r="C395">
        <f>'Data รายชื่อ'!D395</f>
        <v>0</v>
      </c>
      <c r="D395" t="str">
        <f t="shared" si="7"/>
        <v>0  0</v>
      </c>
      <c r="E395" t="e">
        <f>IF(VLOOKUP(A395,'Data รายชื่อ'!$B$2:$H$300,6,FALSE)="D03","ชีววิทยา","สัตววิทยา")</f>
        <v>#N/A</v>
      </c>
      <c r="F395" t="e">
        <f>LEFT((VLOOKUP(A395,'Data รายชื่อ'!$B$2:$H$300,7,FALSE)),5)</f>
        <v>#N/A</v>
      </c>
      <c r="G395" t="e">
        <f>VLOOKUP(F395,'D35'!$A$2:$B$38,2,FALSE)</f>
        <v>#N/A</v>
      </c>
      <c r="H395">
        <f>VLOOKUP(A395,ฝึกงาน!$A:$C,2,FALSE)</f>
        <v>0</v>
      </c>
      <c r="I395">
        <f>VLOOKUP(A395,ฝึกงาน!$A:$C,3,FALSE)</f>
        <v>0</v>
      </c>
    </row>
    <row r="396" spans="1:9" ht="15.75" customHeight="1" x14ac:dyDescent="0.2">
      <c r="A396">
        <f>'Data รายชื่อ'!B396</f>
        <v>0</v>
      </c>
      <c r="B396">
        <f>'Data รายชื่อ'!C396</f>
        <v>0</v>
      </c>
      <c r="C396">
        <f>'Data รายชื่อ'!D396</f>
        <v>0</v>
      </c>
      <c r="D396" t="str">
        <f t="shared" si="7"/>
        <v>0  0</v>
      </c>
      <c r="E396" t="e">
        <f>IF(VLOOKUP(A396,'Data รายชื่อ'!$B$2:$H$300,6,FALSE)="D03","ชีววิทยา","สัตววิทยา")</f>
        <v>#N/A</v>
      </c>
      <c r="F396" t="e">
        <f>LEFT((VLOOKUP(A396,'Data รายชื่อ'!$B$2:$H$300,7,FALSE)),5)</f>
        <v>#N/A</v>
      </c>
      <c r="G396" t="e">
        <f>VLOOKUP(F396,'D35'!$A$2:$B$38,2,FALSE)</f>
        <v>#N/A</v>
      </c>
      <c r="H396">
        <f>VLOOKUP(A396,ฝึกงาน!$A:$C,2,FALSE)</f>
        <v>0</v>
      </c>
      <c r="I396">
        <f>VLOOKUP(A396,ฝึกงาน!$A:$C,3,FALSE)</f>
        <v>0</v>
      </c>
    </row>
    <row r="397" spans="1:9" ht="15.75" customHeight="1" x14ac:dyDescent="0.2">
      <c r="A397">
        <f>'Data รายชื่อ'!B397</f>
        <v>0</v>
      </c>
      <c r="B397">
        <f>'Data รายชื่อ'!C397</f>
        <v>0</v>
      </c>
      <c r="C397">
        <f>'Data รายชื่อ'!D397</f>
        <v>0</v>
      </c>
      <c r="D397" t="str">
        <f t="shared" si="7"/>
        <v>0  0</v>
      </c>
      <c r="E397" t="e">
        <f>IF(VLOOKUP(A397,'Data รายชื่อ'!$B$2:$H$300,6,FALSE)="D03","ชีววิทยา","สัตววิทยา")</f>
        <v>#N/A</v>
      </c>
      <c r="F397" t="e">
        <f>LEFT((VLOOKUP(A397,'Data รายชื่อ'!$B$2:$H$300,7,FALSE)),5)</f>
        <v>#N/A</v>
      </c>
      <c r="G397" t="e">
        <f>VLOOKUP(F397,'D35'!$A$2:$B$38,2,FALSE)</f>
        <v>#N/A</v>
      </c>
      <c r="H397">
        <f>VLOOKUP(A397,ฝึกงาน!$A:$C,2,FALSE)</f>
        <v>0</v>
      </c>
      <c r="I397">
        <f>VLOOKUP(A397,ฝึกงาน!$A:$C,3,FALSE)</f>
        <v>0</v>
      </c>
    </row>
    <row r="398" spans="1:9" ht="15.75" customHeight="1" x14ac:dyDescent="0.2">
      <c r="A398">
        <f>'Data รายชื่อ'!B398</f>
        <v>0</v>
      </c>
      <c r="B398">
        <f>'Data รายชื่อ'!C398</f>
        <v>0</v>
      </c>
      <c r="C398">
        <f>'Data รายชื่อ'!D398</f>
        <v>0</v>
      </c>
      <c r="D398" t="str">
        <f t="shared" si="7"/>
        <v>0  0</v>
      </c>
      <c r="E398" t="e">
        <f>IF(VLOOKUP(A398,'Data รายชื่อ'!$B$2:$H$300,6,FALSE)="D03","ชีววิทยา","สัตววิทยา")</f>
        <v>#N/A</v>
      </c>
      <c r="F398" t="e">
        <f>LEFT((VLOOKUP(A398,'Data รายชื่อ'!$B$2:$H$300,7,FALSE)),5)</f>
        <v>#N/A</v>
      </c>
      <c r="G398" t="e">
        <f>VLOOKUP(F398,'D35'!$A$2:$B$38,2,FALSE)</f>
        <v>#N/A</v>
      </c>
      <c r="H398">
        <f>VLOOKUP(A398,ฝึกงาน!$A:$C,2,FALSE)</f>
        <v>0</v>
      </c>
      <c r="I398">
        <f>VLOOKUP(A398,ฝึกงาน!$A:$C,3,FALSE)</f>
        <v>0</v>
      </c>
    </row>
    <row r="399" spans="1:9" ht="15.75" customHeight="1" x14ac:dyDescent="0.2">
      <c r="A399">
        <f>'Data รายชื่อ'!B399</f>
        <v>0</v>
      </c>
      <c r="B399">
        <f>'Data รายชื่อ'!C399</f>
        <v>0</v>
      </c>
      <c r="C399">
        <f>'Data รายชื่อ'!D399</f>
        <v>0</v>
      </c>
      <c r="D399" t="str">
        <f t="shared" si="7"/>
        <v>0  0</v>
      </c>
      <c r="E399" t="e">
        <f>IF(VLOOKUP(A399,'Data รายชื่อ'!$B$2:$H$300,6,FALSE)="D03","ชีววิทยา","สัตววิทยา")</f>
        <v>#N/A</v>
      </c>
      <c r="F399" t="e">
        <f>LEFT((VLOOKUP(A399,'Data รายชื่อ'!$B$2:$H$300,7,FALSE)),5)</f>
        <v>#N/A</v>
      </c>
      <c r="G399" t="e">
        <f>VLOOKUP(F399,'D35'!$A$2:$B$38,2,FALSE)</f>
        <v>#N/A</v>
      </c>
      <c r="H399">
        <f>VLOOKUP(A399,ฝึกงาน!$A:$C,2,FALSE)</f>
        <v>0</v>
      </c>
      <c r="I399">
        <f>VLOOKUP(A399,ฝึกงาน!$A:$C,3,FALSE)</f>
        <v>0</v>
      </c>
    </row>
    <row r="400" spans="1:9" ht="15.75" customHeight="1" x14ac:dyDescent="0.2">
      <c r="A400">
        <f>'Data รายชื่อ'!B400</f>
        <v>0</v>
      </c>
      <c r="B400">
        <f>'Data รายชื่อ'!C400</f>
        <v>0</v>
      </c>
      <c r="C400">
        <f>'Data รายชื่อ'!D400</f>
        <v>0</v>
      </c>
      <c r="D400" t="str">
        <f t="shared" si="7"/>
        <v>0  0</v>
      </c>
      <c r="E400" t="e">
        <f>IF(VLOOKUP(A400,'Data รายชื่อ'!$B$2:$H$300,6,FALSE)="D03","ชีววิทยา","สัตววิทยา")</f>
        <v>#N/A</v>
      </c>
      <c r="F400" t="e">
        <f>LEFT((VLOOKUP(A400,'Data รายชื่อ'!$B$2:$H$300,7,FALSE)),5)</f>
        <v>#N/A</v>
      </c>
      <c r="G400" t="e">
        <f>VLOOKUP(F400,'D35'!$A$2:$B$38,2,FALSE)</f>
        <v>#N/A</v>
      </c>
      <c r="H400">
        <f>VLOOKUP(A400,ฝึกงาน!$A:$C,2,FALSE)</f>
        <v>0</v>
      </c>
      <c r="I400">
        <f>VLOOKUP(A400,ฝึกงาน!$A:$C,3,FALSE)</f>
        <v>0</v>
      </c>
    </row>
    <row r="401" spans="1:9" ht="15.75" customHeight="1" x14ac:dyDescent="0.2">
      <c r="A401">
        <f>'Data รายชื่อ'!B401</f>
        <v>0</v>
      </c>
      <c r="B401">
        <f>'Data รายชื่อ'!C401</f>
        <v>0</v>
      </c>
      <c r="C401">
        <f>'Data รายชื่อ'!D401</f>
        <v>0</v>
      </c>
      <c r="D401" t="str">
        <f t="shared" si="7"/>
        <v>0  0</v>
      </c>
      <c r="E401" t="e">
        <f>IF(VLOOKUP(A401,'Data รายชื่อ'!$B$2:$H$300,6,FALSE)="D03","ชีววิทยา","สัตววิทยา")</f>
        <v>#N/A</v>
      </c>
      <c r="F401" t="e">
        <f>LEFT((VLOOKUP(A401,'Data รายชื่อ'!$B$2:$H$300,7,FALSE)),5)</f>
        <v>#N/A</v>
      </c>
      <c r="G401" t="e">
        <f>VLOOKUP(F401,'D35'!$A$2:$B$38,2,FALSE)</f>
        <v>#N/A</v>
      </c>
      <c r="H401">
        <f>VLOOKUP(A401,ฝึกงาน!$A:$C,2,FALSE)</f>
        <v>0</v>
      </c>
      <c r="I401">
        <f>VLOOKUP(A401,ฝึกงาน!$A:$C,3,FALSE)</f>
        <v>0</v>
      </c>
    </row>
    <row r="402" spans="1:9" ht="15.75" customHeight="1" x14ac:dyDescent="0.2">
      <c r="A402">
        <f>'Data รายชื่อ'!B402</f>
        <v>0</v>
      </c>
      <c r="B402">
        <f>'Data รายชื่อ'!C402</f>
        <v>0</v>
      </c>
      <c r="C402">
        <f>'Data รายชื่อ'!D402</f>
        <v>0</v>
      </c>
      <c r="D402" t="str">
        <f t="shared" si="7"/>
        <v>0  0</v>
      </c>
      <c r="E402" t="e">
        <f>IF(VLOOKUP(A402,'Data รายชื่อ'!$B$2:$H$300,6,FALSE)="D03","ชีววิทยา","สัตววิทยา")</f>
        <v>#N/A</v>
      </c>
      <c r="F402" t="e">
        <f>LEFT((VLOOKUP(A402,'Data รายชื่อ'!$B$2:$H$300,7,FALSE)),5)</f>
        <v>#N/A</v>
      </c>
      <c r="G402" t="e">
        <f>VLOOKUP(F402,'D35'!$A$2:$B$38,2,FALSE)</f>
        <v>#N/A</v>
      </c>
      <c r="H402">
        <f>VLOOKUP(A402,ฝึกงาน!$A:$C,2,FALSE)</f>
        <v>0</v>
      </c>
      <c r="I402">
        <f>VLOOKUP(A402,ฝึกงาน!$A:$C,3,FALSE)</f>
        <v>0</v>
      </c>
    </row>
    <row r="403" spans="1:9" ht="15.75" customHeight="1" x14ac:dyDescent="0.2">
      <c r="A403">
        <f>'Data รายชื่อ'!B403</f>
        <v>0</v>
      </c>
      <c r="B403">
        <f>'Data รายชื่อ'!C403</f>
        <v>0</v>
      </c>
      <c r="C403">
        <f>'Data รายชื่อ'!D403</f>
        <v>0</v>
      </c>
      <c r="D403" t="str">
        <f t="shared" si="7"/>
        <v>0  0</v>
      </c>
      <c r="E403" t="e">
        <f>IF(VLOOKUP(A403,'Data รายชื่อ'!$B$2:$H$300,6,FALSE)="D03","ชีววิทยา","สัตววิทยา")</f>
        <v>#N/A</v>
      </c>
      <c r="F403" t="e">
        <f>LEFT((VLOOKUP(A403,'Data รายชื่อ'!$B$2:$H$300,7,FALSE)),5)</f>
        <v>#N/A</v>
      </c>
      <c r="G403" t="e">
        <f>VLOOKUP(F403,'D35'!$A$2:$B$38,2,FALSE)</f>
        <v>#N/A</v>
      </c>
      <c r="H403">
        <f>VLOOKUP(A403,ฝึกงาน!$A:$C,2,FALSE)</f>
        <v>0</v>
      </c>
      <c r="I403">
        <f>VLOOKUP(A403,ฝึกงาน!$A:$C,3,FALSE)</f>
        <v>0</v>
      </c>
    </row>
    <row r="404" spans="1:9" ht="15.75" customHeight="1" x14ac:dyDescent="0.2">
      <c r="A404">
        <f>'Data รายชื่อ'!B404</f>
        <v>0</v>
      </c>
      <c r="B404">
        <f>'Data รายชื่อ'!C404</f>
        <v>0</v>
      </c>
      <c r="C404">
        <f>'Data รายชื่อ'!D404</f>
        <v>0</v>
      </c>
      <c r="D404" t="str">
        <f t="shared" si="7"/>
        <v>0  0</v>
      </c>
      <c r="E404" t="e">
        <f>IF(VLOOKUP(A404,'Data รายชื่อ'!$B$2:$H$300,6,FALSE)="D03","ชีววิทยา","สัตววิทยา")</f>
        <v>#N/A</v>
      </c>
      <c r="F404" t="e">
        <f>LEFT((VLOOKUP(A404,'Data รายชื่อ'!$B$2:$H$300,7,FALSE)),5)</f>
        <v>#N/A</v>
      </c>
      <c r="G404" t="e">
        <f>VLOOKUP(F404,'D35'!$A$2:$B$38,2,FALSE)</f>
        <v>#N/A</v>
      </c>
      <c r="H404">
        <f>VLOOKUP(A404,ฝึกงาน!$A:$C,2,FALSE)</f>
        <v>0</v>
      </c>
      <c r="I404">
        <f>VLOOKUP(A404,ฝึกงาน!$A:$C,3,FALSE)</f>
        <v>0</v>
      </c>
    </row>
    <row r="405" spans="1:9" ht="15.75" customHeight="1" x14ac:dyDescent="0.2">
      <c r="A405">
        <f>'Data รายชื่อ'!B405</f>
        <v>0</v>
      </c>
      <c r="B405">
        <f>'Data รายชื่อ'!C405</f>
        <v>0</v>
      </c>
      <c r="C405">
        <f>'Data รายชื่อ'!D405</f>
        <v>0</v>
      </c>
      <c r="D405" t="str">
        <f t="shared" si="7"/>
        <v>0  0</v>
      </c>
      <c r="E405" t="e">
        <f>IF(VLOOKUP(A405,'Data รายชื่อ'!$B$2:$H$300,6,FALSE)="D03","ชีววิทยา","สัตววิทยา")</f>
        <v>#N/A</v>
      </c>
      <c r="F405" t="e">
        <f>LEFT((VLOOKUP(A405,'Data รายชื่อ'!$B$2:$H$300,7,FALSE)),5)</f>
        <v>#N/A</v>
      </c>
      <c r="G405" t="e">
        <f>VLOOKUP(F405,'D35'!$A$2:$B$38,2,FALSE)</f>
        <v>#N/A</v>
      </c>
      <c r="H405">
        <f>VLOOKUP(A405,ฝึกงาน!$A:$C,2,FALSE)</f>
        <v>0</v>
      </c>
      <c r="I405">
        <f>VLOOKUP(A405,ฝึกงาน!$A:$C,3,FALSE)</f>
        <v>0</v>
      </c>
    </row>
    <row r="406" spans="1:9" ht="15.75" customHeight="1" x14ac:dyDescent="0.2">
      <c r="A406">
        <f>'Data รายชื่อ'!B406</f>
        <v>0</v>
      </c>
      <c r="B406">
        <f>'Data รายชื่อ'!C406</f>
        <v>0</v>
      </c>
      <c r="C406">
        <f>'Data รายชื่อ'!D406</f>
        <v>0</v>
      </c>
      <c r="D406" t="str">
        <f t="shared" si="7"/>
        <v>0  0</v>
      </c>
      <c r="E406" t="e">
        <f>IF(VLOOKUP(A406,'Data รายชื่อ'!$B$2:$H$300,6,FALSE)="D03","ชีววิทยา","สัตววิทยา")</f>
        <v>#N/A</v>
      </c>
      <c r="F406" t="e">
        <f>LEFT((VLOOKUP(A406,'Data รายชื่อ'!$B$2:$H$300,7,FALSE)),5)</f>
        <v>#N/A</v>
      </c>
      <c r="G406" t="e">
        <f>VLOOKUP(F406,'D35'!$A$2:$B$38,2,FALSE)</f>
        <v>#N/A</v>
      </c>
      <c r="H406">
        <f>VLOOKUP(A406,ฝึกงาน!$A:$C,2,FALSE)</f>
        <v>0</v>
      </c>
      <c r="I406">
        <f>VLOOKUP(A406,ฝึกงาน!$A:$C,3,FALSE)</f>
        <v>0</v>
      </c>
    </row>
    <row r="407" spans="1:9" ht="15.75" customHeight="1" x14ac:dyDescent="0.2">
      <c r="A407">
        <f>'Data รายชื่อ'!B407</f>
        <v>0</v>
      </c>
      <c r="B407">
        <f>'Data รายชื่อ'!C407</f>
        <v>0</v>
      </c>
      <c r="C407">
        <f>'Data รายชื่อ'!D407</f>
        <v>0</v>
      </c>
      <c r="D407" t="str">
        <f t="shared" si="7"/>
        <v>0  0</v>
      </c>
      <c r="E407" t="e">
        <f>IF(VLOOKUP(A407,'Data รายชื่อ'!$B$2:$H$300,6,FALSE)="D03","ชีววิทยา","สัตววิทยา")</f>
        <v>#N/A</v>
      </c>
      <c r="F407" t="e">
        <f>LEFT((VLOOKUP(A407,'Data รายชื่อ'!$B$2:$H$300,7,FALSE)),5)</f>
        <v>#N/A</v>
      </c>
      <c r="G407" t="e">
        <f>VLOOKUP(F407,'D35'!$A$2:$B$38,2,FALSE)</f>
        <v>#N/A</v>
      </c>
      <c r="H407">
        <f>VLOOKUP(A407,ฝึกงาน!$A:$C,2,FALSE)</f>
        <v>0</v>
      </c>
      <c r="I407">
        <f>VLOOKUP(A407,ฝึกงาน!$A:$C,3,FALSE)</f>
        <v>0</v>
      </c>
    </row>
    <row r="408" spans="1:9" ht="15.75" customHeight="1" x14ac:dyDescent="0.2">
      <c r="A408">
        <f>'Data รายชื่อ'!B408</f>
        <v>0</v>
      </c>
      <c r="B408">
        <f>'Data รายชื่อ'!C408</f>
        <v>0</v>
      </c>
      <c r="C408">
        <f>'Data รายชื่อ'!D408</f>
        <v>0</v>
      </c>
      <c r="D408" t="str">
        <f t="shared" si="7"/>
        <v>0  0</v>
      </c>
      <c r="E408" t="e">
        <f>IF(VLOOKUP(A408,'Data รายชื่อ'!$B$2:$H$300,6,FALSE)="D03","ชีววิทยา","สัตววิทยา")</f>
        <v>#N/A</v>
      </c>
      <c r="F408" t="e">
        <f>LEFT((VLOOKUP(A408,'Data รายชื่อ'!$B$2:$H$300,7,FALSE)),5)</f>
        <v>#N/A</v>
      </c>
      <c r="G408" t="e">
        <f>VLOOKUP(F408,'D35'!$A$2:$B$38,2,FALSE)</f>
        <v>#N/A</v>
      </c>
      <c r="H408">
        <f>VLOOKUP(A408,ฝึกงาน!$A:$C,2,FALSE)</f>
        <v>0</v>
      </c>
      <c r="I408">
        <f>VLOOKUP(A408,ฝึกงาน!$A:$C,3,FALSE)</f>
        <v>0</v>
      </c>
    </row>
    <row r="409" spans="1:9" ht="15.75" customHeight="1" x14ac:dyDescent="0.2">
      <c r="A409">
        <f>'Data รายชื่อ'!B409</f>
        <v>0</v>
      </c>
      <c r="B409">
        <f>'Data รายชื่อ'!C409</f>
        <v>0</v>
      </c>
      <c r="C409">
        <f>'Data รายชื่อ'!D409</f>
        <v>0</v>
      </c>
      <c r="D409" t="str">
        <f t="shared" si="7"/>
        <v>0  0</v>
      </c>
      <c r="E409" t="e">
        <f>IF(VLOOKUP(A409,'Data รายชื่อ'!$B$2:$H$300,6,FALSE)="D03","ชีววิทยา","สัตววิทยา")</f>
        <v>#N/A</v>
      </c>
      <c r="F409" t="e">
        <f>LEFT((VLOOKUP(A409,'Data รายชื่อ'!$B$2:$H$300,7,FALSE)),5)</f>
        <v>#N/A</v>
      </c>
      <c r="G409" t="e">
        <f>VLOOKUP(F409,'D35'!$A$2:$B$38,2,FALSE)</f>
        <v>#N/A</v>
      </c>
      <c r="H409">
        <f>VLOOKUP(A409,ฝึกงาน!$A:$C,2,FALSE)</f>
        <v>0</v>
      </c>
      <c r="I409">
        <f>VLOOKUP(A409,ฝึกงาน!$A:$C,3,FALSE)</f>
        <v>0</v>
      </c>
    </row>
    <row r="410" spans="1:9" ht="15.75" customHeight="1" x14ac:dyDescent="0.2">
      <c r="A410">
        <f>'Data รายชื่อ'!B410</f>
        <v>0</v>
      </c>
      <c r="B410">
        <f>'Data รายชื่อ'!C410</f>
        <v>0</v>
      </c>
      <c r="C410">
        <f>'Data รายชื่อ'!D410</f>
        <v>0</v>
      </c>
      <c r="D410" t="str">
        <f t="shared" si="7"/>
        <v>0  0</v>
      </c>
      <c r="E410" t="e">
        <f>IF(VLOOKUP(A410,'Data รายชื่อ'!$B$2:$H$300,6,FALSE)="D03","ชีววิทยา","สัตววิทยา")</f>
        <v>#N/A</v>
      </c>
      <c r="F410" t="e">
        <f>LEFT((VLOOKUP(A410,'Data รายชื่อ'!$B$2:$H$300,7,FALSE)),5)</f>
        <v>#N/A</v>
      </c>
      <c r="G410" t="e">
        <f>VLOOKUP(F410,'D35'!$A$2:$B$38,2,FALSE)</f>
        <v>#N/A</v>
      </c>
      <c r="H410">
        <f>VLOOKUP(A410,ฝึกงาน!$A:$C,2,FALSE)</f>
        <v>0</v>
      </c>
      <c r="I410">
        <f>VLOOKUP(A410,ฝึกงาน!$A:$C,3,FALSE)</f>
        <v>0</v>
      </c>
    </row>
    <row r="411" spans="1:9" ht="15.75" customHeight="1" x14ac:dyDescent="0.2">
      <c r="A411">
        <f>'Data รายชื่อ'!B411</f>
        <v>0</v>
      </c>
      <c r="B411">
        <f>'Data รายชื่อ'!C411</f>
        <v>0</v>
      </c>
      <c r="C411">
        <f>'Data รายชื่อ'!D411</f>
        <v>0</v>
      </c>
      <c r="D411" t="str">
        <f t="shared" si="7"/>
        <v>0  0</v>
      </c>
      <c r="E411" t="e">
        <f>IF(VLOOKUP(A411,'Data รายชื่อ'!$B$2:$H$300,6,FALSE)="D03","ชีววิทยา","สัตววิทยา")</f>
        <v>#N/A</v>
      </c>
      <c r="F411" t="e">
        <f>LEFT((VLOOKUP(A411,'Data รายชื่อ'!$B$2:$H$300,7,FALSE)),5)</f>
        <v>#N/A</v>
      </c>
      <c r="G411" t="e">
        <f>VLOOKUP(F411,'D35'!$A$2:$B$38,2,FALSE)</f>
        <v>#N/A</v>
      </c>
      <c r="H411">
        <f>VLOOKUP(A411,ฝึกงาน!$A:$C,2,FALSE)</f>
        <v>0</v>
      </c>
      <c r="I411">
        <f>VLOOKUP(A411,ฝึกงาน!$A:$C,3,FALSE)</f>
        <v>0</v>
      </c>
    </row>
    <row r="412" spans="1:9" ht="15.75" customHeight="1" x14ac:dyDescent="0.2">
      <c r="A412">
        <f>'Data รายชื่อ'!B412</f>
        <v>0</v>
      </c>
      <c r="B412">
        <f>'Data รายชื่อ'!C412</f>
        <v>0</v>
      </c>
      <c r="C412">
        <f>'Data รายชื่อ'!D412</f>
        <v>0</v>
      </c>
      <c r="D412" t="str">
        <f t="shared" si="7"/>
        <v>0  0</v>
      </c>
      <c r="E412" t="e">
        <f>IF(VLOOKUP(A412,'Data รายชื่อ'!$B$2:$H$300,6,FALSE)="D03","ชีววิทยา","สัตววิทยา")</f>
        <v>#N/A</v>
      </c>
      <c r="F412" t="e">
        <f>LEFT((VLOOKUP(A412,'Data รายชื่อ'!$B$2:$H$300,7,FALSE)),5)</f>
        <v>#N/A</v>
      </c>
      <c r="G412" t="e">
        <f>VLOOKUP(F412,'D35'!$A$2:$B$38,2,FALSE)</f>
        <v>#N/A</v>
      </c>
      <c r="H412">
        <f>VLOOKUP(A412,ฝึกงาน!$A:$C,2,FALSE)</f>
        <v>0</v>
      </c>
      <c r="I412">
        <f>VLOOKUP(A412,ฝึกงาน!$A:$C,3,FALSE)</f>
        <v>0</v>
      </c>
    </row>
    <row r="413" spans="1:9" ht="15.75" customHeight="1" x14ac:dyDescent="0.2">
      <c r="A413">
        <f>'Data รายชื่อ'!B413</f>
        <v>0</v>
      </c>
      <c r="B413">
        <f>'Data รายชื่อ'!C413</f>
        <v>0</v>
      </c>
      <c r="C413">
        <f>'Data รายชื่อ'!D413</f>
        <v>0</v>
      </c>
      <c r="D413" t="str">
        <f t="shared" si="7"/>
        <v>0  0</v>
      </c>
      <c r="E413" t="e">
        <f>IF(VLOOKUP(A413,'Data รายชื่อ'!$B$2:$H$300,6,FALSE)="D03","ชีววิทยา","สัตววิทยา")</f>
        <v>#N/A</v>
      </c>
      <c r="F413" t="e">
        <f>LEFT((VLOOKUP(A413,'Data รายชื่อ'!$B$2:$H$300,7,FALSE)),5)</f>
        <v>#N/A</v>
      </c>
      <c r="G413" t="e">
        <f>VLOOKUP(F413,'D35'!$A$2:$B$38,2,FALSE)</f>
        <v>#N/A</v>
      </c>
      <c r="H413">
        <f>VLOOKUP(A413,ฝึกงาน!$A:$C,2,FALSE)</f>
        <v>0</v>
      </c>
      <c r="I413">
        <f>VLOOKUP(A413,ฝึกงาน!$A:$C,3,FALSE)</f>
        <v>0</v>
      </c>
    </row>
    <row r="414" spans="1:9" ht="15.75" customHeight="1" x14ac:dyDescent="0.2">
      <c r="A414">
        <f>'Data รายชื่อ'!B414</f>
        <v>0</v>
      </c>
      <c r="B414">
        <f>'Data รายชื่อ'!C414</f>
        <v>0</v>
      </c>
      <c r="C414">
        <f>'Data รายชื่อ'!D414</f>
        <v>0</v>
      </c>
      <c r="D414" t="str">
        <f t="shared" si="7"/>
        <v>0  0</v>
      </c>
      <c r="E414" t="e">
        <f>IF(VLOOKUP(A414,'Data รายชื่อ'!$B$2:$H$300,6,FALSE)="D03","ชีววิทยา","สัตววิทยา")</f>
        <v>#N/A</v>
      </c>
      <c r="F414" t="e">
        <f>LEFT((VLOOKUP(A414,'Data รายชื่อ'!$B$2:$H$300,7,FALSE)),5)</f>
        <v>#N/A</v>
      </c>
      <c r="G414" t="e">
        <f>VLOOKUP(F414,'D35'!$A$2:$B$38,2,FALSE)</f>
        <v>#N/A</v>
      </c>
      <c r="H414">
        <f>VLOOKUP(A414,ฝึกงาน!$A:$C,2,FALSE)</f>
        <v>0</v>
      </c>
      <c r="I414">
        <f>VLOOKUP(A414,ฝึกงาน!$A:$C,3,FALSE)</f>
        <v>0</v>
      </c>
    </row>
    <row r="415" spans="1:9" ht="15.75" customHeight="1" x14ac:dyDescent="0.2">
      <c r="A415">
        <f>'Data รายชื่อ'!B415</f>
        <v>0</v>
      </c>
      <c r="B415">
        <f>'Data รายชื่อ'!C415</f>
        <v>0</v>
      </c>
      <c r="C415">
        <f>'Data รายชื่อ'!D415</f>
        <v>0</v>
      </c>
      <c r="D415" t="str">
        <f t="shared" si="7"/>
        <v>0  0</v>
      </c>
      <c r="E415" t="e">
        <f>IF(VLOOKUP(A415,'Data รายชื่อ'!$B$2:$H$300,6,FALSE)="D03","ชีววิทยา","สัตววิทยา")</f>
        <v>#N/A</v>
      </c>
      <c r="F415" t="e">
        <f>LEFT((VLOOKUP(A415,'Data รายชื่อ'!$B$2:$H$300,7,FALSE)),5)</f>
        <v>#N/A</v>
      </c>
      <c r="G415" t="e">
        <f>VLOOKUP(F415,'D35'!$A$2:$B$38,2,FALSE)</f>
        <v>#N/A</v>
      </c>
      <c r="H415">
        <f>VLOOKUP(A415,ฝึกงาน!$A:$C,2,FALSE)</f>
        <v>0</v>
      </c>
      <c r="I415">
        <f>VLOOKUP(A415,ฝึกงาน!$A:$C,3,FALSE)</f>
        <v>0</v>
      </c>
    </row>
    <row r="416" spans="1:9" ht="15.75" customHeight="1" x14ac:dyDescent="0.2">
      <c r="A416">
        <f>'Data รายชื่อ'!B416</f>
        <v>0</v>
      </c>
      <c r="B416">
        <f>'Data รายชื่อ'!C416</f>
        <v>0</v>
      </c>
      <c r="C416">
        <f>'Data รายชื่อ'!D416</f>
        <v>0</v>
      </c>
      <c r="D416" t="str">
        <f t="shared" si="7"/>
        <v>0  0</v>
      </c>
      <c r="E416" t="e">
        <f>IF(VLOOKUP(A416,'Data รายชื่อ'!$B$2:$H$300,6,FALSE)="D03","ชีววิทยา","สัตววิทยา")</f>
        <v>#N/A</v>
      </c>
      <c r="F416" t="e">
        <f>LEFT((VLOOKUP(A416,'Data รายชื่อ'!$B$2:$H$300,7,FALSE)),5)</f>
        <v>#N/A</v>
      </c>
      <c r="G416" t="e">
        <f>VLOOKUP(F416,'D35'!$A$2:$B$38,2,FALSE)</f>
        <v>#N/A</v>
      </c>
      <c r="H416">
        <f>VLOOKUP(A416,ฝึกงาน!$A:$C,2,FALSE)</f>
        <v>0</v>
      </c>
      <c r="I416">
        <f>VLOOKUP(A416,ฝึกงาน!$A:$C,3,FALSE)</f>
        <v>0</v>
      </c>
    </row>
    <row r="417" spans="1:9" ht="15.75" customHeight="1" x14ac:dyDescent="0.2">
      <c r="A417">
        <f>'Data รายชื่อ'!B417</f>
        <v>0</v>
      </c>
      <c r="B417">
        <f>'Data รายชื่อ'!C417</f>
        <v>0</v>
      </c>
      <c r="C417">
        <f>'Data รายชื่อ'!D417</f>
        <v>0</v>
      </c>
      <c r="D417" t="str">
        <f t="shared" si="7"/>
        <v>0  0</v>
      </c>
      <c r="E417" t="e">
        <f>IF(VLOOKUP(A417,'Data รายชื่อ'!$B$2:$H$300,6,FALSE)="D03","ชีววิทยา","สัตววิทยา")</f>
        <v>#N/A</v>
      </c>
      <c r="F417" t="e">
        <f>LEFT((VLOOKUP(A417,'Data รายชื่อ'!$B$2:$H$300,7,FALSE)),5)</f>
        <v>#N/A</v>
      </c>
      <c r="G417" t="e">
        <f>VLOOKUP(F417,'D35'!$A$2:$B$38,2,FALSE)</f>
        <v>#N/A</v>
      </c>
      <c r="H417">
        <f>VLOOKUP(A417,ฝึกงาน!$A:$C,2,FALSE)</f>
        <v>0</v>
      </c>
      <c r="I417">
        <f>VLOOKUP(A417,ฝึกงาน!$A:$C,3,FALSE)</f>
        <v>0</v>
      </c>
    </row>
    <row r="418" spans="1:9" ht="15.75" customHeight="1" x14ac:dyDescent="0.2">
      <c r="A418">
        <f>'Data รายชื่อ'!B418</f>
        <v>0</v>
      </c>
      <c r="B418">
        <f>'Data รายชื่อ'!C418</f>
        <v>0</v>
      </c>
      <c r="C418">
        <f>'Data รายชื่อ'!D418</f>
        <v>0</v>
      </c>
      <c r="D418" t="str">
        <f t="shared" si="7"/>
        <v>0  0</v>
      </c>
      <c r="E418" t="e">
        <f>IF(VLOOKUP(A418,'Data รายชื่อ'!$B$2:$H$300,6,FALSE)="D03","ชีววิทยา","สัตววิทยา")</f>
        <v>#N/A</v>
      </c>
      <c r="F418" t="e">
        <f>LEFT((VLOOKUP(A418,'Data รายชื่อ'!$B$2:$H$300,7,FALSE)),5)</f>
        <v>#N/A</v>
      </c>
      <c r="G418" t="e">
        <f>VLOOKUP(F418,'D35'!$A$2:$B$38,2,FALSE)</f>
        <v>#N/A</v>
      </c>
      <c r="H418">
        <f>VLOOKUP(A418,ฝึกงาน!$A:$C,2,FALSE)</f>
        <v>0</v>
      </c>
      <c r="I418">
        <f>VLOOKUP(A418,ฝึกงาน!$A:$C,3,FALSE)</f>
        <v>0</v>
      </c>
    </row>
    <row r="419" spans="1:9" ht="15.75" customHeight="1" x14ac:dyDescent="0.2">
      <c r="A419">
        <f>'Data รายชื่อ'!B419</f>
        <v>0</v>
      </c>
      <c r="B419">
        <f>'Data รายชื่อ'!C419</f>
        <v>0</v>
      </c>
      <c r="C419">
        <f>'Data รายชื่อ'!D419</f>
        <v>0</v>
      </c>
      <c r="D419" t="str">
        <f t="shared" si="7"/>
        <v>0  0</v>
      </c>
      <c r="E419" t="e">
        <f>IF(VLOOKUP(A419,'Data รายชื่อ'!$B$2:$H$300,6,FALSE)="D03","ชีววิทยา","สัตววิทยา")</f>
        <v>#N/A</v>
      </c>
      <c r="F419" t="e">
        <f>LEFT((VLOOKUP(A419,'Data รายชื่อ'!$B$2:$H$300,7,FALSE)),5)</f>
        <v>#N/A</v>
      </c>
      <c r="G419" t="e">
        <f>VLOOKUP(F419,'D35'!$A$2:$B$38,2,FALSE)</f>
        <v>#N/A</v>
      </c>
      <c r="H419">
        <f>VLOOKUP(A419,ฝึกงาน!$A:$C,2,FALSE)</f>
        <v>0</v>
      </c>
      <c r="I419">
        <f>VLOOKUP(A419,ฝึกงาน!$A:$C,3,FALSE)</f>
        <v>0</v>
      </c>
    </row>
    <row r="420" spans="1:9" ht="15.75" customHeight="1" x14ac:dyDescent="0.2">
      <c r="A420">
        <f>'Data รายชื่อ'!B420</f>
        <v>0</v>
      </c>
      <c r="B420">
        <f>'Data รายชื่อ'!C420</f>
        <v>0</v>
      </c>
      <c r="C420">
        <f>'Data รายชื่อ'!D420</f>
        <v>0</v>
      </c>
      <c r="D420" t="str">
        <f t="shared" si="7"/>
        <v>0  0</v>
      </c>
      <c r="E420" t="e">
        <f>IF(VLOOKUP(A420,'Data รายชื่อ'!$B$2:$H$300,6,FALSE)="D03","ชีววิทยา","สัตววิทยา")</f>
        <v>#N/A</v>
      </c>
      <c r="F420" t="e">
        <f>LEFT((VLOOKUP(A420,'Data รายชื่อ'!$B$2:$H$300,7,FALSE)),5)</f>
        <v>#N/A</v>
      </c>
      <c r="G420" t="e">
        <f>VLOOKUP(F420,'D35'!$A$2:$B$38,2,FALSE)</f>
        <v>#N/A</v>
      </c>
      <c r="H420">
        <f>VLOOKUP(A420,ฝึกงาน!$A:$C,2,FALSE)</f>
        <v>0</v>
      </c>
      <c r="I420">
        <f>VLOOKUP(A420,ฝึกงาน!$A:$C,3,FALSE)</f>
        <v>0</v>
      </c>
    </row>
    <row r="421" spans="1:9" ht="15.75" customHeight="1" x14ac:dyDescent="0.2">
      <c r="A421">
        <f>'Data รายชื่อ'!B421</f>
        <v>0</v>
      </c>
      <c r="B421">
        <f>'Data รายชื่อ'!C421</f>
        <v>0</v>
      </c>
      <c r="C421">
        <f>'Data รายชื่อ'!D421</f>
        <v>0</v>
      </c>
      <c r="D421" t="str">
        <f t="shared" si="7"/>
        <v>0  0</v>
      </c>
      <c r="E421" t="e">
        <f>IF(VLOOKUP(A421,'Data รายชื่อ'!$B$2:$H$300,6,FALSE)="D03","ชีววิทยา","สัตววิทยา")</f>
        <v>#N/A</v>
      </c>
      <c r="F421" t="e">
        <f>LEFT((VLOOKUP(A421,'Data รายชื่อ'!$B$2:$H$300,7,FALSE)),5)</f>
        <v>#N/A</v>
      </c>
      <c r="G421" t="e">
        <f>VLOOKUP(F421,'D35'!$A$2:$B$38,2,FALSE)</f>
        <v>#N/A</v>
      </c>
      <c r="H421">
        <f>VLOOKUP(A421,ฝึกงาน!$A:$C,2,FALSE)</f>
        <v>0</v>
      </c>
      <c r="I421">
        <f>VLOOKUP(A421,ฝึกงาน!$A:$C,3,FALSE)</f>
        <v>0</v>
      </c>
    </row>
    <row r="422" spans="1:9" ht="15.75" customHeight="1" x14ac:dyDescent="0.2">
      <c r="A422">
        <f>'Data รายชื่อ'!B422</f>
        <v>0</v>
      </c>
      <c r="B422">
        <f>'Data รายชื่อ'!C422</f>
        <v>0</v>
      </c>
      <c r="C422">
        <f>'Data รายชื่อ'!D422</f>
        <v>0</v>
      </c>
      <c r="D422" t="str">
        <f t="shared" si="7"/>
        <v>0  0</v>
      </c>
      <c r="E422" t="e">
        <f>IF(VLOOKUP(A422,'Data รายชื่อ'!$B$2:$H$300,6,FALSE)="D03","ชีววิทยา","สัตววิทยา")</f>
        <v>#N/A</v>
      </c>
      <c r="F422" t="e">
        <f>LEFT((VLOOKUP(A422,'Data รายชื่อ'!$B$2:$H$300,7,FALSE)),5)</f>
        <v>#N/A</v>
      </c>
      <c r="G422" t="e">
        <f>VLOOKUP(F422,'D35'!$A$2:$B$38,2,FALSE)</f>
        <v>#N/A</v>
      </c>
      <c r="H422">
        <f>VLOOKUP(A422,ฝึกงาน!$A:$C,2,FALSE)</f>
        <v>0</v>
      </c>
      <c r="I422">
        <f>VLOOKUP(A422,ฝึกงาน!$A:$C,3,FALSE)</f>
        <v>0</v>
      </c>
    </row>
    <row r="423" spans="1:9" ht="15.75" customHeight="1" x14ac:dyDescent="0.2">
      <c r="A423">
        <f>'Data รายชื่อ'!B423</f>
        <v>0</v>
      </c>
      <c r="B423">
        <f>'Data รายชื่อ'!C423</f>
        <v>0</v>
      </c>
      <c r="C423">
        <f>'Data รายชื่อ'!D423</f>
        <v>0</v>
      </c>
      <c r="D423" t="str">
        <f t="shared" si="7"/>
        <v>0  0</v>
      </c>
      <c r="E423" t="e">
        <f>IF(VLOOKUP(A423,'Data รายชื่อ'!$B$2:$H$300,6,FALSE)="D03","ชีววิทยา","สัตววิทยา")</f>
        <v>#N/A</v>
      </c>
      <c r="F423" t="e">
        <f>LEFT((VLOOKUP(A423,'Data รายชื่อ'!$B$2:$H$300,7,FALSE)),5)</f>
        <v>#N/A</v>
      </c>
      <c r="G423" t="e">
        <f>VLOOKUP(F423,'D35'!$A$2:$B$38,2,FALSE)</f>
        <v>#N/A</v>
      </c>
      <c r="H423">
        <f>VLOOKUP(A423,ฝึกงาน!$A:$C,2,FALSE)</f>
        <v>0</v>
      </c>
      <c r="I423">
        <f>VLOOKUP(A423,ฝึกงาน!$A:$C,3,FALSE)</f>
        <v>0</v>
      </c>
    </row>
    <row r="424" spans="1:9" ht="15.75" customHeight="1" x14ac:dyDescent="0.2">
      <c r="A424">
        <f>'Data รายชื่อ'!B424</f>
        <v>0</v>
      </c>
      <c r="B424">
        <f>'Data รายชื่อ'!C424</f>
        <v>0</v>
      </c>
      <c r="C424">
        <f>'Data รายชื่อ'!D424</f>
        <v>0</v>
      </c>
      <c r="D424" t="str">
        <f t="shared" si="7"/>
        <v>0  0</v>
      </c>
      <c r="E424" t="e">
        <f>IF(VLOOKUP(A424,'Data รายชื่อ'!$B$2:$H$300,6,FALSE)="D03","ชีววิทยา","สัตววิทยา")</f>
        <v>#N/A</v>
      </c>
      <c r="F424" t="e">
        <f>LEFT((VLOOKUP(A424,'Data รายชื่อ'!$B$2:$H$300,7,FALSE)),5)</f>
        <v>#N/A</v>
      </c>
      <c r="G424" t="e">
        <f>VLOOKUP(F424,'D35'!$A$2:$B$38,2,FALSE)</f>
        <v>#N/A</v>
      </c>
      <c r="H424">
        <f>VLOOKUP(A424,ฝึกงาน!$A:$C,2,FALSE)</f>
        <v>0</v>
      </c>
      <c r="I424">
        <f>VLOOKUP(A424,ฝึกงาน!$A:$C,3,FALSE)</f>
        <v>0</v>
      </c>
    </row>
    <row r="425" spans="1:9" ht="15.75" customHeight="1" x14ac:dyDescent="0.2">
      <c r="A425">
        <f>'Data รายชื่อ'!B425</f>
        <v>0</v>
      </c>
      <c r="B425">
        <f>'Data รายชื่อ'!C425</f>
        <v>0</v>
      </c>
      <c r="C425">
        <f>'Data รายชื่อ'!D425</f>
        <v>0</v>
      </c>
      <c r="D425" t="str">
        <f t="shared" si="7"/>
        <v>0  0</v>
      </c>
      <c r="E425" t="e">
        <f>IF(VLOOKUP(A425,'Data รายชื่อ'!$B$2:$H$300,6,FALSE)="D03","ชีววิทยา","สัตววิทยา")</f>
        <v>#N/A</v>
      </c>
      <c r="F425" t="e">
        <f>LEFT((VLOOKUP(A425,'Data รายชื่อ'!$B$2:$H$300,7,FALSE)),5)</f>
        <v>#N/A</v>
      </c>
      <c r="G425" t="e">
        <f>VLOOKUP(F425,'D35'!$A$2:$B$38,2,FALSE)</f>
        <v>#N/A</v>
      </c>
      <c r="H425">
        <f>VLOOKUP(A425,ฝึกงาน!$A:$C,2,FALSE)</f>
        <v>0</v>
      </c>
      <c r="I425">
        <f>VLOOKUP(A425,ฝึกงาน!$A:$C,3,FALSE)</f>
        <v>0</v>
      </c>
    </row>
    <row r="426" spans="1:9" ht="15.75" customHeight="1" x14ac:dyDescent="0.2">
      <c r="A426">
        <f>'Data รายชื่อ'!B426</f>
        <v>0</v>
      </c>
      <c r="B426">
        <f>'Data รายชื่อ'!C426</f>
        <v>0</v>
      </c>
      <c r="C426">
        <f>'Data รายชื่อ'!D426</f>
        <v>0</v>
      </c>
      <c r="D426" t="str">
        <f t="shared" si="7"/>
        <v>0  0</v>
      </c>
      <c r="E426" t="e">
        <f>IF(VLOOKUP(A426,'Data รายชื่อ'!$B$2:$H$300,6,FALSE)="D03","ชีววิทยา","สัตววิทยา")</f>
        <v>#N/A</v>
      </c>
      <c r="F426" t="e">
        <f>LEFT((VLOOKUP(A426,'Data รายชื่อ'!$B$2:$H$300,7,FALSE)),5)</f>
        <v>#N/A</v>
      </c>
      <c r="G426" t="e">
        <f>VLOOKUP(F426,'D35'!$A$2:$B$38,2,FALSE)</f>
        <v>#N/A</v>
      </c>
      <c r="H426">
        <f>VLOOKUP(A426,ฝึกงาน!$A:$C,2,FALSE)</f>
        <v>0</v>
      </c>
      <c r="I426">
        <f>VLOOKUP(A426,ฝึกงาน!$A:$C,3,FALSE)</f>
        <v>0</v>
      </c>
    </row>
    <row r="427" spans="1:9" ht="15.75" customHeight="1" x14ac:dyDescent="0.2">
      <c r="A427">
        <f>'Data รายชื่อ'!B427</f>
        <v>0</v>
      </c>
      <c r="B427">
        <f>'Data รายชื่อ'!C427</f>
        <v>0</v>
      </c>
      <c r="C427">
        <f>'Data รายชื่อ'!D427</f>
        <v>0</v>
      </c>
      <c r="D427" t="str">
        <f t="shared" si="7"/>
        <v>0  0</v>
      </c>
      <c r="E427" t="e">
        <f>IF(VLOOKUP(A427,'Data รายชื่อ'!$B$2:$H$300,6,FALSE)="D03","ชีววิทยา","สัตววิทยา")</f>
        <v>#N/A</v>
      </c>
      <c r="F427" t="e">
        <f>LEFT((VLOOKUP(A427,'Data รายชื่อ'!$B$2:$H$300,7,FALSE)),5)</f>
        <v>#N/A</v>
      </c>
      <c r="G427" t="e">
        <f>VLOOKUP(F427,'D35'!$A$2:$B$38,2,FALSE)</f>
        <v>#N/A</v>
      </c>
      <c r="H427">
        <f>VLOOKUP(A427,ฝึกงาน!$A:$C,2,FALSE)</f>
        <v>0</v>
      </c>
      <c r="I427">
        <f>VLOOKUP(A427,ฝึกงาน!$A:$C,3,FALSE)</f>
        <v>0</v>
      </c>
    </row>
    <row r="428" spans="1:9" ht="15.75" customHeight="1" x14ac:dyDescent="0.2">
      <c r="A428">
        <f>'Data รายชื่อ'!B428</f>
        <v>0</v>
      </c>
      <c r="B428">
        <f>'Data รายชื่อ'!C428</f>
        <v>0</v>
      </c>
      <c r="C428">
        <f>'Data รายชื่อ'!D428</f>
        <v>0</v>
      </c>
      <c r="D428" t="str">
        <f t="shared" si="7"/>
        <v>0  0</v>
      </c>
      <c r="E428" t="e">
        <f>IF(VLOOKUP(A428,'Data รายชื่อ'!$B$2:$H$300,6,FALSE)="D03","ชีววิทยา","สัตววิทยา")</f>
        <v>#N/A</v>
      </c>
      <c r="F428" t="e">
        <f>LEFT((VLOOKUP(A428,'Data รายชื่อ'!$B$2:$H$300,7,FALSE)),5)</f>
        <v>#N/A</v>
      </c>
      <c r="G428" t="e">
        <f>VLOOKUP(F428,'D35'!$A$2:$B$38,2,FALSE)</f>
        <v>#N/A</v>
      </c>
      <c r="H428">
        <f>VLOOKUP(A428,ฝึกงาน!$A:$C,2,FALSE)</f>
        <v>0</v>
      </c>
      <c r="I428">
        <f>VLOOKUP(A428,ฝึกงาน!$A:$C,3,FALSE)</f>
        <v>0</v>
      </c>
    </row>
    <row r="429" spans="1:9" ht="15.75" customHeight="1" x14ac:dyDescent="0.2">
      <c r="A429">
        <f>'Data รายชื่อ'!B429</f>
        <v>0</v>
      </c>
      <c r="B429">
        <f>'Data รายชื่อ'!C429</f>
        <v>0</v>
      </c>
      <c r="C429">
        <f>'Data รายชื่อ'!D429</f>
        <v>0</v>
      </c>
      <c r="D429" t="str">
        <f t="shared" si="7"/>
        <v>0  0</v>
      </c>
      <c r="E429" t="e">
        <f>IF(VLOOKUP(A429,'Data รายชื่อ'!$B$2:$H$300,6,FALSE)="D03","ชีววิทยา","สัตววิทยา")</f>
        <v>#N/A</v>
      </c>
      <c r="F429" t="e">
        <f>LEFT((VLOOKUP(A429,'Data รายชื่อ'!$B$2:$H$300,7,FALSE)),5)</f>
        <v>#N/A</v>
      </c>
      <c r="G429" t="e">
        <f>VLOOKUP(F429,'D35'!$A$2:$B$38,2,FALSE)</f>
        <v>#N/A</v>
      </c>
      <c r="H429">
        <f>VLOOKUP(A429,ฝึกงาน!$A:$C,2,FALSE)</f>
        <v>0</v>
      </c>
      <c r="I429">
        <f>VLOOKUP(A429,ฝึกงาน!$A:$C,3,FALSE)</f>
        <v>0</v>
      </c>
    </row>
    <row r="430" spans="1:9" ht="15.75" customHeight="1" x14ac:dyDescent="0.2">
      <c r="A430">
        <f>'Data รายชื่อ'!B430</f>
        <v>0</v>
      </c>
      <c r="B430">
        <f>'Data รายชื่อ'!C430</f>
        <v>0</v>
      </c>
      <c r="C430">
        <f>'Data รายชื่อ'!D430</f>
        <v>0</v>
      </c>
      <c r="D430" t="str">
        <f t="shared" si="7"/>
        <v>0  0</v>
      </c>
      <c r="E430" t="e">
        <f>IF(VLOOKUP(A430,'Data รายชื่อ'!$B$2:$H$300,6,FALSE)="D03","ชีววิทยา","สัตววิทยา")</f>
        <v>#N/A</v>
      </c>
      <c r="F430" t="e">
        <f>LEFT((VLOOKUP(A430,'Data รายชื่อ'!$B$2:$H$300,7,FALSE)),5)</f>
        <v>#N/A</v>
      </c>
      <c r="G430" t="e">
        <f>VLOOKUP(F430,'D35'!$A$2:$B$38,2,FALSE)</f>
        <v>#N/A</v>
      </c>
      <c r="H430">
        <f>VLOOKUP(A430,ฝึกงาน!$A:$C,2,FALSE)</f>
        <v>0</v>
      </c>
      <c r="I430">
        <f>VLOOKUP(A430,ฝึกงาน!$A:$C,3,FALSE)</f>
        <v>0</v>
      </c>
    </row>
    <row r="431" spans="1:9" ht="15.75" customHeight="1" x14ac:dyDescent="0.2">
      <c r="A431">
        <f>'Data รายชื่อ'!B431</f>
        <v>0</v>
      </c>
      <c r="B431">
        <f>'Data รายชื่อ'!C431</f>
        <v>0</v>
      </c>
      <c r="C431">
        <f>'Data รายชื่อ'!D431</f>
        <v>0</v>
      </c>
      <c r="D431" t="str">
        <f t="shared" si="7"/>
        <v>0  0</v>
      </c>
      <c r="E431" t="e">
        <f>IF(VLOOKUP(A431,'Data รายชื่อ'!$B$2:$H$300,6,FALSE)="D03","ชีววิทยา","สัตววิทยา")</f>
        <v>#N/A</v>
      </c>
      <c r="F431" t="e">
        <f>LEFT((VLOOKUP(A431,'Data รายชื่อ'!$B$2:$H$300,7,FALSE)),5)</f>
        <v>#N/A</v>
      </c>
      <c r="G431" t="e">
        <f>VLOOKUP(F431,'D35'!$A$2:$B$38,2,FALSE)</f>
        <v>#N/A</v>
      </c>
      <c r="H431">
        <f>VLOOKUP(A431,ฝึกงาน!$A:$C,2,FALSE)</f>
        <v>0</v>
      </c>
      <c r="I431">
        <f>VLOOKUP(A431,ฝึกงาน!$A:$C,3,FALSE)</f>
        <v>0</v>
      </c>
    </row>
    <row r="432" spans="1:9" ht="15.75" customHeight="1" x14ac:dyDescent="0.2">
      <c r="A432">
        <f>'Data รายชื่อ'!B432</f>
        <v>0</v>
      </c>
      <c r="B432">
        <f>'Data รายชื่อ'!C432</f>
        <v>0</v>
      </c>
      <c r="C432">
        <f>'Data รายชื่อ'!D432</f>
        <v>0</v>
      </c>
      <c r="D432" t="str">
        <f t="shared" si="7"/>
        <v>0  0</v>
      </c>
      <c r="E432" t="e">
        <f>IF(VLOOKUP(A432,'Data รายชื่อ'!$B$2:$H$300,6,FALSE)="D03","ชีววิทยา","สัตววิทยา")</f>
        <v>#N/A</v>
      </c>
      <c r="F432" t="e">
        <f>LEFT((VLOOKUP(A432,'Data รายชื่อ'!$B$2:$H$300,7,FALSE)),5)</f>
        <v>#N/A</v>
      </c>
      <c r="G432" t="e">
        <f>VLOOKUP(F432,'D35'!$A$2:$B$38,2,FALSE)</f>
        <v>#N/A</v>
      </c>
      <c r="H432">
        <f>VLOOKUP(A432,ฝึกงาน!$A:$C,2,FALSE)</f>
        <v>0</v>
      </c>
      <c r="I432">
        <f>VLOOKUP(A432,ฝึกงาน!$A:$C,3,FALSE)</f>
        <v>0</v>
      </c>
    </row>
    <row r="433" spans="1:9" ht="15.75" customHeight="1" x14ac:dyDescent="0.2">
      <c r="A433">
        <f>'Data รายชื่อ'!B433</f>
        <v>0</v>
      </c>
      <c r="B433">
        <f>'Data รายชื่อ'!C433</f>
        <v>0</v>
      </c>
      <c r="C433">
        <f>'Data รายชื่อ'!D433</f>
        <v>0</v>
      </c>
      <c r="D433" t="str">
        <f t="shared" si="7"/>
        <v>0  0</v>
      </c>
      <c r="E433" t="e">
        <f>IF(VLOOKUP(A433,'Data รายชื่อ'!$B$2:$H$300,6,FALSE)="D03","ชีววิทยา","สัตววิทยา")</f>
        <v>#N/A</v>
      </c>
      <c r="F433" t="e">
        <f>LEFT((VLOOKUP(A433,'Data รายชื่อ'!$B$2:$H$300,7,FALSE)),5)</f>
        <v>#N/A</v>
      </c>
      <c r="G433" t="e">
        <f>VLOOKUP(F433,'D35'!$A$2:$B$38,2,FALSE)</f>
        <v>#N/A</v>
      </c>
      <c r="H433">
        <f>VLOOKUP(A433,ฝึกงาน!$A:$C,2,FALSE)</f>
        <v>0</v>
      </c>
      <c r="I433">
        <f>VLOOKUP(A433,ฝึกงาน!$A:$C,3,FALSE)</f>
        <v>0</v>
      </c>
    </row>
    <row r="434" spans="1:9" ht="15.75" customHeight="1" x14ac:dyDescent="0.2">
      <c r="A434">
        <f>'Data รายชื่อ'!B434</f>
        <v>0</v>
      </c>
      <c r="B434">
        <f>'Data รายชื่อ'!C434</f>
        <v>0</v>
      </c>
      <c r="C434">
        <f>'Data รายชื่อ'!D434</f>
        <v>0</v>
      </c>
      <c r="D434" t="str">
        <f t="shared" si="7"/>
        <v>0  0</v>
      </c>
      <c r="E434" t="e">
        <f>IF(VLOOKUP(A434,'Data รายชื่อ'!$B$2:$H$300,6,FALSE)="D03","ชีววิทยา","สัตววิทยา")</f>
        <v>#N/A</v>
      </c>
      <c r="F434" t="e">
        <f>LEFT((VLOOKUP(A434,'Data รายชื่อ'!$B$2:$H$300,7,FALSE)),5)</f>
        <v>#N/A</v>
      </c>
      <c r="G434" t="e">
        <f>VLOOKUP(F434,'D35'!$A$2:$B$38,2,FALSE)</f>
        <v>#N/A</v>
      </c>
      <c r="H434">
        <f>VLOOKUP(A434,ฝึกงาน!$A:$C,2,FALSE)</f>
        <v>0</v>
      </c>
      <c r="I434">
        <f>VLOOKUP(A434,ฝึกงาน!$A:$C,3,FALSE)</f>
        <v>0</v>
      </c>
    </row>
    <row r="435" spans="1:9" ht="15.75" customHeight="1" x14ac:dyDescent="0.2">
      <c r="A435">
        <f>'Data รายชื่อ'!B435</f>
        <v>0</v>
      </c>
      <c r="B435">
        <f>'Data รายชื่อ'!C435</f>
        <v>0</v>
      </c>
      <c r="C435">
        <f>'Data รายชื่อ'!D435</f>
        <v>0</v>
      </c>
      <c r="D435" t="str">
        <f t="shared" si="7"/>
        <v>0  0</v>
      </c>
      <c r="E435" t="e">
        <f>IF(VLOOKUP(A435,'Data รายชื่อ'!$B$2:$H$300,6,FALSE)="D03","ชีววิทยา","สัตววิทยา")</f>
        <v>#N/A</v>
      </c>
      <c r="F435" t="e">
        <f>LEFT((VLOOKUP(A435,'Data รายชื่อ'!$B$2:$H$300,7,FALSE)),5)</f>
        <v>#N/A</v>
      </c>
      <c r="G435" t="e">
        <f>VLOOKUP(F435,'D35'!$A$2:$B$38,2,FALSE)</f>
        <v>#N/A</v>
      </c>
      <c r="H435">
        <f>VLOOKUP(A435,ฝึกงาน!$A:$C,2,FALSE)</f>
        <v>0</v>
      </c>
      <c r="I435">
        <f>VLOOKUP(A435,ฝึกงาน!$A:$C,3,FALSE)</f>
        <v>0</v>
      </c>
    </row>
    <row r="436" spans="1:9" ht="15.75" customHeight="1" x14ac:dyDescent="0.2">
      <c r="A436">
        <f>'Data รายชื่อ'!B436</f>
        <v>0</v>
      </c>
      <c r="B436">
        <f>'Data รายชื่อ'!C436</f>
        <v>0</v>
      </c>
      <c r="C436">
        <f>'Data รายชื่อ'!D436</f>
        <v>0</v>
      </c>
      <c r="D436" t="str">
        <f t="shared" si="7"/>
        <v>0  0</v>
      </c>
      <c r="E436" t="e">
        <f>IF(VLOOKUP(A436,'Data รายชื่อ'!$B$2:$H$300,6,FALSE)="D03","ชีววิทยา","สัตววิทยา")</f>
        <v>#N/A</v>
      </c>
      <c r="F436" t="e">
        <f>LEFT((VLOOKUP(A436,'Data รายชื่อ'!$B$2:$H$300,7,FALSE)),5)</f>
        <v>#N/A</v>
      </c>
      <c r="G436" t="e">
        <f>VLOOKUP(F436,'D35'!$A$2:$B$38,2,FALSE)</f>
        <v>#N/A</v>
      </c>
      <c r="H436">
        <f>VLOOKUP(A436,ฝึกงาน!$A:$C,2,FALSE)</f>
        <v>0</v>
      </c>
      <c r="I436">
        <f>VLOOKUP(A436,ฝึกงาน!$A:$C,3,FALSE)</f>
        <v>0</v>
      </c>
    </row>
    <row r="437" spans="1:9" ht="15.75" customHeight="1" x14ac:dyDescent="0.2">
      <c r="A437">
        <f>'Data รายชื่อ'!B437</f>
        <v>0</v>
      </c>
      <c r="B437">
        <f>'Data รายชื่อ'!C437</f>
        <v>0</v>
      </c>
      <c r="C437">
        <f>'Data รายชื่อ'!D437</f>
        <v>0</v>
      </c>
      <c r="D437" t="str">
        <f t="shared" si="7"/>
        <v>0  0</v>
      </c>
      <c r="E437" t="e">
        <f>IF(VLOOKUP(A437,'Data รายชื่อ'!$B$2:$H$300,6,FALSE)="D03","ชีววิทยา","สัตววิทยา")</f>
        <v>#N/A</v>
      </c>
      <c r="F437" t="e">
        <f>LEFT((VLOOKUP(A437,'Data รายชื่อ'!$B$2:$H$300,7,FALSE)),5)</f>
        <v>#N/A</v>
      </c>
      <c r="G437" t="e">
        <f>VLOOKUP(F437,'D35'!$A$2:$B$38,2,FALSE)</f>
        <v>#N/A</v>
      </c>
      <c r="H437">
        <f>VLOOKUP(A437,ฝึกงาน!$A:$C,2,FALSE)</f>
        <v>0</v>
      </c>
      <c r="I437">
        <f>VLOOKUP(A437,ฝึกงาน!$A:$C,3,FALSE)</f>
        <v>0</v>
      </c>
    </row>
    <row r="438" spans="1:9" ht="15.75" customHeight="1" x14ac:dyDescent="0.2">
      <c r="A438">
        <f>'Data รายชื่อ'!B438</f>
        <v>0</v>
      </c>
      <c r="B438">
        <f>'Data รายชื่อ'!C438</f>
        <v>0</v>
      </c>
      <c r="C438">
        <f>'Data รายชื่อ'!D438</f>
        <v>0</v>
      </c>
      <c r="D438" t="str">
        <f t="shared" si="7"/>
        <v>0  0</v>
      </c>
      <c r="E438" t="e">
        <f>IF(VLOOKUP(A438,'Data รายชื่อ'!$B$2:$H$300,6,FALSE)="D03","ชีววิทยา","สัตววิทยา")</f>
        <v>#N/A</v>
      </c>
      <c r="F438" t="e">
        <f>LEFT((VLOOKUP(A438,'Data รายชื่อ'!$B$2:$H$300,7,FALSE)),5)</f>
        <v>#N/A</v>
      </c>
      <c r="G438" t="e">
        <f>VLOOKUP(F438,'D35'!$A$2:$B$38,2,FALSE)</f>
        <v>#N/A</v>
      </c>
      <c r="H438">
        <f>VLOOKUP(A438,ฝึกงาน!$A:$C,2,FALSE)</f>
        <v>0</v>
      </c>
      <c r="I438">
        <f>VLOOKUP(A438,ฝึกงาน!$A:$C,3,FALSE)</f>
        <v>0</v>
      </c>
    </row>
    <row r="439" spans="1:9" ht="15.75" customHeight="1" x14ac:dyDescent="0.2">
      <c r="A439">
        <f>'Data รายชื่อ'!B439</f>
        <v>0</v>
      </c>
      <c r="B439">
        <f>'Data รายชื่อ'!C439</f>
        <v>0</v>
      </c>
      <c r="C439">
        <f>'Data รายชื่อ'!D439</f>
        <v>0</v>
      </c>
      <c r="D439" t="str">
        <f t="shared" si="7"/>
        <v>0  0</v>
      </c>
      <c r="E439" t="e">
        <f>IF(VLOOKUP(A439,'Data รายชื่อ'!$B$2:$H$300,6,FALSE)="D03","ชีววิทยา","สัตววิทยา")</f>
        <v>#N/A</v>
      </c>
      <c r="F439" t="e">
        <f>LEFT((VLOOKUP(A439,'Data รายชื่อ'!$B$2:$H$300,7,FALSE)),5)</f>
        <v>#N/A</v>
      </c>
      <c r="G439" t="e">
        <f>VLOOKUP(F439,'D35'!$A$2:$B$38,2,FALSE)</f>
        <v>#N/A</v>
      </c>
      <c r="H439">
        <f>VLOOKUP(A439,ฝึกงาน!$A:$C,2,FALSE)</f>
        <v>0</v>
      </c>
      <c r="I439">
        <f>VLOOKUP(A439,ฝึกงาน!$A:$C,3,FALSE)</f>
        <v>0</v>
      </c>
    </row>
    <row r="440" spans="1:9" ht="15.75" customHeight="1" x14ac:dyDescent="0.2">
      <c r="A440">
        <f>'Data รายชื่อ'!B440</f>
        <v>0</v>
      </c>
      <c r="B440">
        <f>'Data รายชื่อ'!C440</f>
        <v>0</v>
      </c>
      <c r="C440">
        <f>'Data รายชื่อ'!D440</f>
        <v>0</v>
      </c>
      <c r="D440" t="str">
        <f t="shared" si="7"/>
        <v>0  0</v>
      </c>
      <c r="E440" t="e">
        <f>IF(VLOOKUP(A440,'Data รายชื่อ'!$B$2:$H$300,6,FALSE)="D03","ชีววิทยา","สัตววิทยา")</f>
        <v>#N/A</v>
      </c>
      <c r="F440" t="e">
        <f>LEFT((VLOOKUP(A440,'Data รายชื่อ'!$B$2:$H$300,7,FALSE)),5)</f>
        <v>#N/A</v>
      </c>
      <c r="G440" t="e">
        <f>VLOOKUP(F440,'D35'!$A$2:$B$38,2,FALSE)</f>
        <v>#N/A</v>
      </c>
      <c r="H440">
        <f>VLOOKUP(A440,ฝึกงาน!$A:$C,2,FALSE)</f>
        <v>0</v>
      </c>
      <c r="I440">
        <f>VLOOKUP(A440,ฝึกงาน!$A:$C,3,FALSE)</f>
        <v>0</v>
      </c>
    </row>
    <row r="441" spans="1:9" ht="15.75" customHeight="1" x14ac:dyDescent="0.2">
      <c r="A441">
        <f>'Data รายชื่อ'!B441</f>
        <v>0</v>
      </c>
      <c r="B441">
        <f>'Data รายชื่อ'!C441</f>
        <v>0</v>
      </c>
      <c r="C441">
        <f>'Data รายชื่อ'!D441</f>
        <v>0</v>
      </c>
      <c r="D441" t="str">
        <f t="shared" si="7"/>
        <v>0  0</v>
      </c>
      <c r="E441" t="e">
        <f>IF(VLOOKUP(A441,'Data รายชื่อ'!$B$2:$H$300,6,FALSE)="D03","ชีววิทยา","สัตววิทยา")</f>
        <v>#N/A</v>
      </c>
      <c r="F441" t="e">
        <f>LEFT((VLOOKUP(A441,'Data รายชื่อ'!$B$2:$H$300,7,FALSE)),5)</f>
        <v>#N/A</v>
      </c>
      <c r="G441" t="e">
        <f>VLOOKUP(F441,'D35'!$A$2:$B$38,2,FALSE)</f>
        <v>#N/A</v>
      </c>
      <c r="H441">
        <f>VLOOKUP(A441,ฝึกงาน!$A:$C,2,FALSE)</f>
        <v>0</v>
      </c>
      <c r="I441">
        <f>VLOOKUP(A441,ฝึกงาน!$A:$C,3,FALSE)</f>
        <v>0</v>
      </c>
    </row>
    <row r="442" spans="1:9" ht="15.75" customHeight="1" x14ac:dyDescent="0.2">
      <c r="A442">
        <f>'Data รายชื่อ'!B442</f>
        <v>0</v>
      </c>
      <c r="B442">
        <f>'Data รายชื่อ'!C442</f>
        <v>0</v>
      </c>
      <c r="C442">
        <f>'Data รายชื่อ'!D442</f>
        <v>0</v>
      </c>
      <c r="D442" t="str">
        <f t="shared" si="7"/>
        <v>0  0</v>
      </c>
      <c r="E442" t="e">
        <f>IF(VLOOKUP(A442,'Data รายชื่อ'!$B$2:$H$300,6,FALSE)="D03","ชีววิทยา","สัตววิทยา")</f>
        <v>#N/A</v>
      </c>
      <c r="F442" t="e">
        <f>LEFT((VLOOKUP(A442,'Data รายชื่อ'!$B$2:$H$300,7,FALSE)),5)</f>
        <v>#N/A</v>
      </c>
      <c r="G442" t="e">
        <f>VLOOKUP(F442,'D35'!$A$2:$B$38,2,FALSE)</f>
        <v>#N/A</v>
      </c>
      <c r="H442">
        <f>VLOOKUP(A442,ฝึกงาน!$A:$C,2,FALSE)</f>
        <v>0</v>
      </c>
      <c r="I442">
        <f>VLOOKUP(A442,ฝึกงาน!$A:$C,3,FALSE)</f>
        <v>0</v>
      </c>
    </row>
    <row r="443" spans="1:9" ht="15.75" customHeight="1" x14ac:dyDescent="0.2">
      <c r="A443">
        <f>'Data รายชื่อ'!B443</f>
        <v>0</v>
      </c>
      <c r="B443">
        <f>'Data รายชื่อ'!C443</f>
        <v>0</v>
      </c>
      <c r="C443">
        <f>'Data รายชื่อ'!D443</f>
        <v>0</v>
      </c>
      <c r="D443" t="str">
        <f t="shared" si="7"/>
        <v>0  0</v>
      </c>
      <c r="E443" t="e">
        <f>IF(VLOOKUP(A443,'Data รายชื่อ'!$B$2:$H$300,6,FALSE)="D03","ชีววิทยา","สัตววิทยา")</f>
        <v>#N/A</v>
      </c>
      <c r="F443" t="e">
        <f>LEFT((VLOOKUP(A443,'Data รายชื่อ'!$B$2:$H$300,7,FALSE)),5)</f>
        <v>#N/A</v>
      </c>
      <c r="G443" t="e">
        <f>VLOOKUP(F443,'D35'!$A$2:$B$38,2,FALSE)</f>
        <v>#N/A</v>
      </c>
      <c r="H443">
        <f>VLOOKUP(A443,ฝึกงาน!$A:$C,2,FALSE)</f>
        <v>0</v>
      </c>
      <c r="I443">
        <f>VLOOKUP(A443,ฝึกงาน!$A:$C,3,FALSE)</f>
        <v>0</v>
      </c>
    </row>
    <row r="444" spans="1:9" ht="15.75" customHeight="1" x14ac:dyDescent="0.2">
      <c r="A444">
        <f>'Data รายชื่อ'!B444</f>
        <v>0</v>
      </c>
      <c r="B444">
        <f>'Data รายชื่อ'!C444</f>
        <v>0</v>
      </c>
      <c r="C444">
        <f>'Data รายชื่อ'!D444</f>
        <v>0</v>
      </c>
      <c r="D444" t="str">
        <f t="shared" si="7"/>
        <v>0  0</v>
      </c>
      <c r="E444" t="e">
        <f>IF(VLOOKUP(A444,'Data รายชื่อ'!$B$2:$H$300,6,FALSE)="D03","ชีววิทยา","สัตววิทยา")</f>
        <v>#N/A</v>
      </c>
      <c r="F444" t="e">
        <f>LEFT((VLOOKUP(A444,'Data รายชื่อ'!$B$2:$H$300,7,FALSE)),5)</f>
        <v>#N/A</v>
      </c>
      <c r="G444" t="e">
        <f>VLOOKUP(F444,'D35'!$A$2:$B$38,2,FALSE)</f>
        <v>#N/A</v>
      </c>
      <c r="H444">
        <f>VLOOKUP(A444,ฝึกงาน!$A:$C,2,FALSE)</f>
        <v>0</v>
      </c>
      <c r="I444">
        <f>VLOOKUP(A444,ฝึกงาน!$A:$C,3,FALSE)</f>
        <v>0</v>
      </c>
    </row>
    <row r="445" spans="1:9" ht="15.75" customHeight="1" x14ac:dyDescent="0.2">
      <c r="A445">
        <f>'Data รายชื่อ'!B445</f>
        <v>0</v>
      </c>
      <c r="B445">
        <f>'Data รายชื่อ'!C445</f>
        <v>0</v>
      </c>
      <c r="C445">
        <f>'Data รายชื่อ'!D445</f>
        <v>0</v>
      </c>
      <c r="D445" t="str">
        <f t="shared" si="7"/>
        <v>0  0</v>
      </c>
      <c r="E445" t="e">
        <f>IF(VLOOKUP(A445,'Data รายชื่อ'!$B$2:$H$300,6,FALSE)="D03","ชีววิทยา","สัตววิทยา")</f>
        <v>#N/A</v>
      </c>
      <c r="F445" t="e">
        <f>LEFT((VLOOKUP(A445,'Data รายชื่อ'!$B$2:$H$300,7,FALSE)),5)</f>
        <v>#N/A</v>
      </c>
      <c r="G445" t="e">
        <f>VLOOKUP(F445,'D35'!$A$2:$B$38,2,FALSE)</f>
        <v>#N/A</v>
      </c>
      <c r="H445">
        <f>VLOOKUP(A445,ฝึกงาน!$A:$C,2,FALSE)</f>
        <v>0</v>
      </c>
      <c r="I445">
        <f>VLOOKUP(A445,ฝึกงาน!$A:$C,3,FALSE)</f>
        <v>0</v>
      </c>
    </row>
    <row r="446" spans="1:9" ht="15.75" customHeight="1" x14ac:dyDescent="0.2">
      <c r="A446">
        <f>'Data รายชื่อ'!B446</f>
        <v>0</v>
      </c>
      <c r="B446">
        <f>'Data รายชื่อ'!C446</f>
        <v>0</v>
      </c>
      <c r="C446">
        <f>'Data รายชื่อ'!D446</f>
        <v>0</v>
      </c>
      <c r="D446" t="str">
        <f t="shared" si="7"/>
        <v>0  0</v>
      </c>
      <c r="E446" t="e">
        <f>IF(VLOOKUP(A446,'Data รายชื่อ'!$B$2:$H$300,6,FALSE)="D03","ชีววิทยา","สัตววิทยา")</f>
        <v>#N/A</v>
      </c>
      <c r="F446" t="e">
        <f>LEFT((VLOOKUP(A446,'Data รายชื่อ'!$B$2:$H$300,7,FALSE)),5)</f>
        <v>#N/A</v>
      </c>
      <c r="G446" t="e">
        <f>VLOOKUP(F446,'D35'!$A$2:$B$38,2,FALSE)</f>
        <v>#N/A</v>
      </c>
      <c r="H446">
        <f>VLOOKUP(A446,ฝึกงาน!$A:$C,2,FALSE)</f>
        <v>0</v>
      </c>
      <c r="I446">
        <f>VLOOKUP(A446,ฝึกงาน!$A:$C,3,FALSE)</f>
        <v>0</v>
      </c>
    </row>
    <row r="447" spans="1:9" ht="15.75" customHeight="1" x14ac:dyDescent="0.2">
      <c r="A447">
        <f>'Data รายชื่อ'!B447</f>
        <v>0</v>
      </c>
      <c r="B447">
        <f>'Data รายชื่อ'!C447</f>
        <v>0</v>
      </c>
      <c r="C447">
        <f>'Data รายชื่อ'!D447</f>
        <v>0</v>
      </c>
      <c r="D447" t="str">
        <f t="shared" si="7"/>
        <v>0  0</v>
      </c>
      <c r="E447" t="e">
        <f>IF(VLOOKUP(A447,'Data รายชื่อ'!$B$2:$H$300,6,FALSE)="D03","ชีววิทยา","สัตววิทยา")</f>
        <v>#N/A</v>
      </c>
      <c r="F447" t="e">
        <f>LEFT((VLOOKUP(A447,'Data รายชื่อ'!$B$2:$H$300,7,FALSE)),5)</f>
        <v>#N/A</v>
      </c>
      <c r="G447" t="e">
        <f>VLOOKUP(F447,'D35'!$A$2:$B$38,2,FALSE)</f>
        <v>#N/A</v>
      </c>
      <c r="H447">
        <f>VLOOKUP(A447,ฝึกงาน!$A:$C,2,FALSE)</f>
        <v>0</v>
      </c>
      <c r="I447">
        <f>VLOOKUP(A447,ฝึกงาน!$A:$C,3,FALSE)</f>
        <v>0</v>
      </c>
    </row>
    <row r="448" spans="1:9" ht="15.75" customHeight="1" x14ac:dyDescent="0.2">
      <c r="A448">
        <f>'Data รายชื่อ'!B448</f>
        <v>0</v>
      </c>
      <c r="B448">
        <f>'Data รายชื่อ'!C448</f>
        <v>0</v>
      </c>
      <c r="C448">
        <f>'Data รายชื่อ'!D448</f>
        <v>0</v>
      </c>
      <c r="D448" t="str">
        <f t="shared" si="7"/>
        <v>0  0</v>
      </c>
      <c r="E448" t="e">
        <f>IF(VLOOKUP(A448,'Data รายชื่อ'!$B$2:$H$300,6,FALSE)="D03","ชีววิทยา","สัตววิทยา")</f>
        <v>#N/A</v>
      </c>
      <c r="F448" t="e">
        <f>LEFT((VLOOKUP(A448,'Data รายชื่อ'!$B$2:$H$300,7,FALSE)),5)</f>
        <v>#N/A</v>
      </c>
      <c r="G448" t="e">
        <f>VLOOKUP(F448,'D35'!$A$2:$B$38,2,FALSE)</f>
        <v>#N/A</v>
      </c>
      <c r="H448">
        <f>VLOOKUP(A448,ฝึกงาน!$A:$C,2,FALSE)</f>
        <v>0</v>
      </c>
      <c r="I448">
        <f>VLOOKUP(A448,ฝึกงาน!$A:$C,3,FALSE)</f>
        <v>0</v>
      </c>
    </row>
    <row r="449" spans="1:9" ht="15.75" customHeight="1" x14ac:dyDescent="0.2">
      <c r="A449">
        <f>'Data รายชื่อ'!B449</f>
        <v>0</v>
      </c>
      <c r="B449">
        <f>'Data รายชื่อ'!C449</f>
        <v>0</v>
      </c>
      <c r="C449">
        <f>'Data รายชื่อ'!D449</f>
        <v>0</v>
      </c>
      <c r="D449" t="str">
        <f t="shared" si="7"/>
        <v>0  0</v>
      </c>
      <c r="E449" t="e">
        <f>IF(VLOOKUP(A449,'Data รายชื่อ'!$B$2:$H$300,6,FALSE)="D03","ชีววิทยา","สัตววิทยา")</f>
        <v>#N/A</v>
      </c>
      <c r="F449" t="e">
        <f>LEFT((VLOOKUP(A449,'Data รายชื่อ'!$B$2:$H$300,7,FALSE)),5)</f>
        <v>#N/A</v>
      </c>
      <c r="G449" t="e">
        <f>VLOOKUP(F449,'D35'!$A$2:$B$38,2,FALSE)</f>
        <v>#N/A</v>
      </c>
      <c r="H449">
        <f>VLOOKUP(A449,ฝึกงาน!$A:$C,2,FALSE)</f>
        <v>0</v>
      </c>
      <c r="I449">
        <f>VLOOKUP(A449,ฝึกงาน!$A:$C,3,FALSE)</f>
        <v>0</v>
      </c>
    </row>
    <row r="450" spans="1:9" ht="15.75" customHeight="1" x14ac:dyDescent="0.2">
      <c r="A450">
        <f>'Data รายชื่อ'!B450</f>
        <v>0</v>
      </c>
      <c r="B450">
        <f>'Data รายชื่อ'!C450</f>
        <v>0</v>
      </c>
      <c r="C450">
        <f>'Data รายชื่อ'!D450</f>
        <v>0</v>
      </c>
      <c r="D450" t="str">
        <f t="shared" si="7"/>
        <v>0  0</v>
      </c>
      <c r="E450" t="e">
        <f>IF(VLOOKUP(A450,'Data รายชื่อ'!$B$2:$H$300,6,FALSE)="D03","ชีววิทยา","สัตววิทยา")</f>
        <v>#N/A</v>
      </c>
      <c r="F450" t="e">
        <f>LEFT((VLOOKUP(A450,'Data รายชื่อ'!$B$2:$H$300,7,FALSE)),5)</f>
        <v>#N/A</v>
      </c>
      <c r="G450" t="e">
        <f>VLOOKUP(F450,'D35'!$A$2:$B$38,2,FALSE)</f>
        <v>#N/A</v>
      </c>
      <c r="H450">
        <f>VLOOKUP(A450,ฝึกงาน!$A:$C,2,FALSE)</f>
        <v>0</v>
      </c>
      <c r="I450">
        <f>VLOOKUP(A450,ฝึกงาน!$A:$C,3,FALSE)</f>
        <v>0</v>
      </c>
    </row>
    <row r="451" spans="1:9" ht="15.75" customHeight="1" x14ac:dyDescent="0.2">
      <c r="A451">
        <f>'Data รายชื่อ'!B451</f>
        <v>0</v>
      </c>
      <c r="B451">
        <f>'Data รายชื่อ'!C451</f>
        <v>0</v>
      </c>
      <c r="C451">
        <f>'Data รายชื่อ'!D451</f>
        <v>0</v>
      </c>
      <c r="D451" t="str">
        <f t="shared" si="7"/>
        <v>0  0</v>
      </c>
      <c r="E451" t="e">
        <f>IF(VLOOKUP(A451,'Data รายชื่อ'!$B$2:$H$300,6,FALSE)="D03","ชีววิทยา","สัตววิทยา")</f>
        <v>#N/A</v>
      </c>
      <c r="F451" t="e">
        <f>LEFT((VLOOKUP(A451,'Data รายชื่อ'!$B$2:$H$300,7,FALSE)),5)</f>
        <v>#N/A</v>
      </c>
      <c r="G451" t="e">
        <f>VLOOKUP(F451,'D35'!$A$2:$B$38,2,FALSE)</f>
        <v>#N/A</v>
      </c>
      <c r="H451">
        <f>VLOOKUP(A451,ฝึกงาน!$A:$C,2,FALSE)</f>
        <v>0</v>
      </c>
      <c r="I451">
        <f>VLOOKUP(A451,ฝึกงาน!$A:$C,3,FALSE)</f>
        <v>0</v>
      </c>
    </row>
    <row r="452" spans="1:9" ht="15.75" customHeight="1" x14ac:dyDescent="0.2">
      <c r="A452">
        <f>'Data รายชื่อ'!B452</f>
        <v>0</v>
      </c>
      <c r="B452">
        <f>'Data รายชื่อ'!C452</f>
        <v>0</v>
      </c>
      <c r="C452">
        <f>'Data รายชื่อ'!D452</f>
        <v>0</v>
      </c>
      <c r="D452" t="str">
        <f t="shared" si="7"/>
        <v>0  0</v>
      </c>
      <c r="E452" t="e">
        <f>IF(VLOOKUP(A452,'Data รายชื่อ'!$B$2:$H$300,6,FALSE)="D03","ชีววิทยา","สัตววิทยา")</f>
        <v>#N/A</v>
      </c>
      <c r="F452" t="e">
        <f>LEFT((VLOOKUP(A452,'Data รายชื่อ'!$B$2:$H$300,7,FALSE)),5)</f>
        <v>#N/A</v>
      </c>
      <c r="G452" t="e">
        <f>VLOOKUP(F452,'D35'!$A$2:$B$38,2,FALSE)</f>
        <v>#N/A</v>
      </c>
      <c r="H452">
        <f>VLOOKUP(A452,ฝึกงาน!$A:$C,2,FALSE)</f>
        <v>0</v>
      </c>
      <c r="I452">
        <f>VLOOKUP(A452,ฝึกงาน!$A:$C,3,FALSE)</f>
        <v>0</v>
      </c>
    </row>
    <row r="453" spans="1:9" ht="15.75" customHeight="1" x14ac:dyDescent="0.2">
      <c r="A453">
        <f>'Data รายชื่อ'!B453</f>
        <v>0</v>
      </c>
      <c r="B453">
        <f>'Data รายชื่อ'!C453</f>
        <v>0</v>
      </c>
      <c r="C453">
        <f>'Data รายชื่อ'!D453</f>
        <v>0</v>
      </c>
      <c r="D453" t="str">
        <f t="shared" si="7"/>
        <v>0  0</v>
      </c>
      <c r="E453" t="e">
        <f>IF(VLOOKUP(A453,'Data รายชื่อ'!$B$2:$H$300,6,FALSE)="D03","ชีววิทยา","สัตววิทยา")</f>
        <v>#N/A</v>
      </c>
      <c r="F453" t="e">
        <f>LEFT((VLOOKUP(A453,'Data รายชื่อ'!$B$2:$H$300,7,FALSE)),5)</f>
        <v>#N/A</v>
      </c>
      <c r="G453" t="e">
        <f>VLOOKUP(F453,'D35'!$A$2:$B$38,2,FALSE)</f>
        <v>#N/A</v>
      </c>
      <c r="H453">
        <f>VLOOKUP(A453,ฝึกงาน!$A:$C,2,FALSE)</f>
        <v>0</v>
      </c>
      <c r="I453">
        <f>VLOOKUP(A453,ฝึกงาน!$A:$C,3,FALSE)</f>
        <v>0</v>
      </c>
    </row>
    <row r="454" spans="1:9" ht="15.75" customHeight="1" x14ac:dyDescent="0.2">
      <c r="A454">
        <f>'Data รายชื่อ'!B454</f>
        <v>0</v>
      </c>
      <c r="B454">
        <f>'Data รายชื่อ'!C454</f>
        <v>0</v>
      </c>
      <c r="C454">
        <f>'Data รายชื่อ'!D454</f>
        <v>0</v>
      </c>
      <c r="D454" t="str">
        <f t="shared" si="7"/>
        <v>0  0</v>
      </c>
      <c r="E454" t="e">
        <f>IF(VLOOKUP(A454,'Data รายชื่อ'!$B$2:$H$300,6,FALSE)="D03","ชีววิทยา","สัตววิทยา")</f>
        <v>#N/A</v>
      </c>
      <c r="F454" t="e">
        <f>LEFT((VLOOKUP(A454,'Data รายชื่อ'!$B$2:$H$300,7,FALSE)),5)</f>
        <v>#N/A</v>
      </c>
      <c r="G454" t="e">
        <f>VLOOKUP(F454,'D35'!$A$2:$B$38,2,FALSE)</f>
        <v>#N/A</v>
      </c>
      <c r="H454">
        <f>VLOOKUP(A454,ฝึกงาน!$A:$C,2,FALSE)</f>
        <v>0</v>
      </c>
      <c r="I454">
        <f>VLOOKUP(A454,ฝึกงาน!$A:$C,3,FALSE)</f>
        <v>0</v>
      </c>
    </row>
    <row r="455" spans="1:9" ht="15.75" customHeight="1" x14ac:dyDescent="0.2">
      <c r="A455">
        <f>'Data รายชื่อ'!B455</f>
        <v>0</v>
      </c>
      <c r="B455">
        <f>'Data รายชื่อ'!C455</f>
        <v>0</v>
      </c>
      <c r="C455">
        <f>'Data รายชื่อ'!D455</f>
        <v>0</v>
      </c>
      <c r="D455" t="str">
        <f t="shared" si="7"/>
        <v>0  0</v>
      </c>
      <c r="E455" t="e">
        <f>IF(VLOOKUP(A455,'Data รายชื่อ'!$B$2:$H$300,6,FALSE)="D03","ชีววิทยา","สัตววิทยา")</f>
        <v>#N/A</v>
      </c>
      <c r="F455" t="e">
        <f>LEFT((VLOOKUP(A455,'Data รายชื่อ'!$B$2:$H$300,7,FALSE)),5)</f>
        <v>#N/A</v>
      </c>
      <c r="G455" t="e">
        <f>VLOOKUP(F455,'D35'!$A$2:$B$38,2,FALSE)</f>
        <v>#N/A</v>
      </c>
      <c r="H455">
        <f>VLOOKUP(A455,ฝึกงาน!$A:$C,2,FALSE)</f>
        <v>0</v>
      </c>
      <c r="I455">
        <f>VLOOKUP(A455,ฝึกงาน!$A:$C,3,FALSE)</f>
        <v>0</v>
      </c>
    </row>
    <row r="456" spans="1:9" ht="15.75" customHeight="1" x14ac:dyDescent="0.2">
      <c r="A456">
        <f>'Data รายชื่อ'!B456</f>
        <v>0</v>
      </c>
      <c r="B456">
        <f>'Data รายชื่อ'!C456</f>
        <v>0</v>
      </c>
      <c r="C456">
        <f>'Data รายชื่อ'!D456</f>
        <v>0</v>
      </c>
      <c r="D456" t="str">
        <f t="shared" si="7"/>
        <v>0  0</v>
      </c>
      <c r="E456" t="e">
        <f>IF(VLOOKUP(A456,'Data รายชื่อ'!$B$2:$H$300,6,FALSE)="D03","ชีววิทยา","สัตววิทยา")</f>
        <v>#N/A</v>
      </c>
      <c r="F456" t="e">
        <f>LEFT((VLOOKUP(A456,'Data รายชื่อ'!$B$2:$H$300,7,FALSE)),5)</f>
        <v>#N/A</v>
      </c>
      <c r="G456" t="e">
        <f>VLOOKUP(F456,'D35'!$A$2:$B$38,2,FALSE)</f>
        <v>#N/A</v>
      </c>
      <c r="H456">
        <f>VLOOKUP(A456,ฝึกงาน!$A:$C,2,FALSE)</f>
        <v>0</v>
      </c>
      <c r="I456">
        <f>VLOOKUP(A456,ฝึกงาน!$A:$C,3,FALSE)</f>
        <v>0</v>
      </c>
    </row>
    <row r="457" spans="1:9" ht="15.75" customHeight="1" x14ac:dyDescent="0.2">
      <c r="A457">
        <f>'Data รายชื่อ'!B457</f>
        <v>0</v>
      </c>
      <c r="B457">
        <f>'Data รายชื่อ'!C457</f>
        <v>0</v>
      </c>
      <c r="C457">
        <f>'Data รายชื่อ'!D457</f>
        <v>0</v>
      </c>
      <c r="D457" t="str">
        <f t="shared" ref="D457:D500" si="8">B457 &amp;"  "&amp;C457</f>
        <v>0  0</v>
      </c>
      <c r="E457" t="e">
        <f>IF(VLOOKUP(A457,'Data รายชื่อ'!$B$2:$H$300,6,FALSE)="D03","ชีววิทยา","สัตววิทยา")</f>
        <v>#N/A</v>
      </c>
      <c r="F457" t="e">
        <f>LEFT((VLOOKUP(A457,'Data รายชื่อ'!$B$2:$H$300,7,FALSE)),5)</f>
        <v>#N/A</v>
      </c>
      <c r="G457" t="e">
        <f>VLOOKUP(F457,'D35'!$A$2:$B$38,2,FALSE)</f>
        <v>#N/A</v>
      </c>
      <c r="H457">
        <f>VLOOKUP(A457,ฝึกงาน!$A:$C,2,FALSE)</f>
        <v>0</v>
      </c>
      <c r="I457">
        <f>VLOOKUP(A457,ฝึกงาน!$A:$C,3,FALSE)</f>
        <v>0</v>
      </c>
    </row>
    <row r="458" spans="1:9" ht="15.75" customHeight="1" x14ac:dyDescent="0.2">
      <c r="A458">
        <f>'Data รายชื่อ'!B458</f>
        <v>0</v>
      </c>
      <c r="B458">
        <f>'Data รายชื่อ'!C458</f>
        <v>0</v>
      </c>
      <c r="C458">
        <f>'Data รายชื่อ'!D458</f>
        <v>0</v>
      </c>
      <c r="D458" t="str">
        <f t="shared" si="8"/>
        <v>0  0</v>
      </c>
      <c r="E458" t="e">
        <f>IF(VLOOKUP(A458,'Data รายชื่อ'!$B$2:$H$300,6,FALSE)="D03","ชีววิทยา","สัตววิทยา")</f>
        <v>#N/A</v>
      </c>
      <c r="F458" t="e">
        <f>LEFT((VLOOKUP(A458,'Data รายชื่อ'!$B$2:$H$300,7,FALSE)),5)</f>
        <v>#N/A</v>
      </c>
      <c r="G458" t="e">
        <f>VLOOKUP(F458,'D35'!$A$2:$B$38,2,FALSE)</f>
        <v>#N/A</v>
      </c>
      <c r="H458">
        <f>VLOOKUP(A458,ฝึกงาน!$A:$C,2,FALSE)</f>
        <v>0</v>
      </c>
      <c r="I458">
        <f>VLOOKUP(A458,ฝึกงาน!$A:$C,3,FALSE)</f>
        <v>0</v>
      </c>
    </row>
    <row r="459" spans="1:9" ht="15.75" customHeight="1" x14ac:dyDescent="0.2">
      <c r="A459">
        <f>'Data รายชื่อ'!B459</f>
        <v>0</v>
      </c>
      <c r="B459">
        <f>'Data รายชื่อ'!C459</f>
        <v>0</v>
      </c>
      <c r="C459">
        <f>'Data รายชื่อ'!D459</f>
        <v>0</v>
      </c>
      <c r="D459" t="str">
        <f t="shared" si="8"/>
        <v>0  0</v>
      </c>
      <c r="E459" t="e">
        <f>IF(VLOOKUP(A459,'Data รายชื่อ'!$B$2:$H$300,6,FALSE)="D03","ชีววิทยา","สัตววิทยา")</f>
        <v>#N/A</v>
      </c>
      <c r="F459" t="e">
        <f>LEFT((VLOOKUP(A459,'Data รายชื่อ'!$B$2:$H$300,7,FALSE)),5)</f>
        <v>#N/A</v>
      </c>
      <c r="G459" t="e">
        <f>VLOOKUP(F459,'D35'!$A$2:$B$38,2,FALSE)</f>
        <v>#N/A</v>
      </c>
      <c r="H459">
        <f>VLOOKUP(A459,ฝึกงาน!$A:$C,2,FALSE)</f>
        <v>0</v>
      </c>
      <c r="I459">
        <f>VLOOKUP(A459,ฝึกงาน!$A:$C,3,FALSE)</f>
        <v>0</v>
      </c>
    </row>
    <row r="460" spans="1:9" ht="15.75" customHeight="1" x14ac:dyDescent="0.2">
      <c r="A460">
        <f>'Data รายชื่อ'!B460</f>
        <v>0</v>
      </c>
      <c r="B460">
        <f>'Data รายชื่อ'!C460</f>
        <v>0</v>
      </c>
      <c r="C460">
        <f>'Data รายชื่อ'!D460</f>
        <v>0</v>
      </c>
      <c r="D460" t="str">
        <f t="shared" si="8"/>
        <v>0  0</v>
      </c>
      <c r="E460" t="e">
        <f>IF(VLOOKUP(A460,'Data รายชื่อ'!$B$2:$H$300,6,FALSE)="D03","ชีววิทยา","สัตววิทยา")</f>
        <v>#N/A</v>
      </c>
      <c r="F460" t="e">
        <f>LEFT((VLOOKUP(A460,'Data รายชื่อ'!$B$2:$H$300,7,FALSE)),5)</f>
        <v>#N/A</v>
      </c>
      <c r="G460" t="e">
        <f>VLOOKUP(F460,'D35'!$A$2:$B$38,2,FALSE)</f>
        <v>#N/A</v>
      </c>
      <c r="H460">
        <f>VLOOKUP(A460,ฝึกงาน!$A:$C,2,FALSE)</f>
        <v>0</v>
      </c>
      <c r="I460">
        <f>VLOOKUP(A460,ฝึกงาน!$A:$C,3,FALSE)</f>
        <v>0</v>
      </c>
    </row>
    <row r="461" spans="1:9" ht="15.75" customHeight="1" x14ac:dyDescent="0.2">
      <c r="A461">
        <f>'Data รายชื่อ'!B461</f>
        <v>0</v>
      </c>
      <c r="B461">
        <f>'Data รายชื่อ'!C461</f>
        <v>0</v>
      </c>
      <c r="C461">
        <f>'Data รายชื่อ'!D461</f>
        <v>0</v>
      </c>
      <c r="D461" t="str">
        <f t="shared" si="8"/>
        <v>0  0</v>
      </c>
      <c r="E461" t="e">
        <f>IF(VLOOKUP(A461,'Data รายชื่อ'!$B$2:$H$300,6,FALSE)="D03","ชีววิทยา","สัตววิทยา")</f>
        <v>#N/A</v>
      </c>
      <c r="F461" t="e">
        <f>LEFT((VLOOKUP(A461,'Data รายชื่อ'!$B$2:$H$300,7,FALSE)),5)</f>
        <v>#N/A</v>
      </c>
      <c r="G461" t="e">
        <f>VLOOKUP(F461,'D35'!$A$2:$B$38,2,FALSE)</f>
        <v>#N/A</v>
      </c>
      <c r="H461">
        <f>VLOOKUP(A461,ฝึกงาน!$A:$C,2,FALSE)</f>
        <v>0</v>
      </c>
      <c r="I461">
        <f>VLOOKUP(A461,ฝึกงาน!$A:$C,3,FALSE)</f>
        <v>0</v>
      </c>
    </row>
    <row r="462" spans="1:9" ht="15.75" customHeight="1" x14ac:dyDescent="0.2">
      <c r="A462">
        <f>'Data รายชื่อ'!B462</f>
        <v>0</v>
      </c>
      <c r="B462">
        <f>'Data รายชื่อ'!C462</f>
        <v>0</v>
      </c>
      <c r="C462">
        <f>'Data รายชื่อ'!D462</f>
        <v>0</v>
      </c>
      <c r="D462" t="str">
        <f t="shared" si="8"/>
        <v>0  0</v>
      </c>
      <c r="E462" t="e">
        <f>IF(VLOOKUP(A462,'Data รายชื่อ'!$B$2:$H$300,6,FALSE)="D03","ชีววิทยา","สัตววิทยา")</f>
        <v>#N/A</v>
      </c>
      <c r="F462" t="e">
        <f>LEFT((VLOOKUP(A462,'Data รายชื่อ'!$B$2:$H$300,7,FALSE)),5)</f>
        <v>#N/A</v>
      </c>
      <c r="G462" t="e">
        <f>VLOOKUP(F462,'D35'!$A$2:$B$38,2,FALSE)</f>
        <v>#N/A</v>
      </c>
      <c r="H462">
        <f>VLOOKUP(A462,ฝึกงาน!$A:$C,2,FALSE)</f>
        <v>0</v>
      </c>
      <c r="I462">
        <f>VLOOKUP(A462,ฝึกงาน!$A:$C,3,FALSE)</f>
        <v>0</v>
      </c>
    </row>
    <row r="463" spans="1:9" ht="15.75" customHeight="1" x14ac:dyDescent="0.2">
      <c r="A463">
        <f>'Data รายชื่อ'!B463</f>
        <v>0</v>
      </c>
      <c r="B463">
        <f>'Data รายชื่อ'!C463</f>
        <v>0</v>
      </c>
      <c r="C463">
        <f>'Data รายชื่อ'!D463</f>
        <v>0</v>
      </c>
      <c r="D463" t="str">
        <f t="shared" si="8"/>
        <v>0  0</v>
      </c>
      <c r="E463" t="e">
        <f>IF(VLOOKUP(A463,'Data รายชื่อ'!$B$2:$H$300,6,FALSE)="D03","ชีววิทยา","สัตววิทยา")</f>
        <v>#N/A</v>
      </c>
      <c r="F463" t="e">
        <f>LEFT((VLOOKUP(A463,'Data รายชื่อ'!$B$2:$H$300,7,FALSE)),5)</f>
        <v>#N/A</v>
      </c>
      <c r="G463" t="e">
        <f>VLOOKUP(F463,'D35'!$A$2:$B$38,2,FALSE)</f>
        <v>#N/A</v>
      </c>
      <c r="H463">
        <f>VLOOKUP(A463,ฝึกงาน!$A:$C,2,FALSE)</f>
        <v>0</v>
      </c>
      <c r="I463">
        <f>VLOOKUP(A463,ฝึกงาน!$A:$C,3,FALSE)</f>
        <v>0</v>
      </c>
    </row>
    <row r="464" spans="1:9" ht="15.75" customHeight="1" x14ac:dyDescent="0.2">
      <c r="A464">
        <f>'Data รายชื่อ'!B464</f>
        <v>0</v>
      </c>
      <c r="B464">
        <f>'Data รายชื่อ'!C464</f>
        <v>0</v>
      </c>
      <c r="C464">
        <f>'Data รายชื่อ'!D464</f>
        <v>0</v>
      </c>
      <c r="D464" t="str">
        <f t="shared" si="8"/>
        <v>0  0</v>
      </c>
      <c r="E464" t="e">
        <f>IF(VLOOKUP(A464,'Data รายชื่อ'!$B$2:$H$300,6,FALSE)="D03","ชีววิทยา","สัตววิทยา")</f>
        <v>#N/A</v>
      </c>
      <c r="F464" t="e">
        <f>LEFT((VLOOKUP(A464,'Data รายชื่อ'!$B$2:$H$300,7,FALSE)),5)</f>
        <v>#N/A</v>
      </c>
      <c r="G464" t="e">
        <f>VLOOKUP(F464,'D35'!$A$2:$B$38,2,FALSE)</f>
        <v>#N/A</v>
      </c>
      <c r="H464">
        <f>VLOOKUP(A464,ฝึกงาน!$A:$C,2,FALSE)</f>
        <v>0</v>
      </c>
      <c r="I464">
        <f>VLOOKUP(A464,ฝึกงาน!$A:$C,3,FALSE)</f>
        <v>0</v>
      </c>
    </row>
    <row r="465" spans="1:9" ht="15.75" customHeight="1" x14ac:dyDescent="0.2">
      <c r="A465">
        <f>'Data รายชื่อ'!B465</f>
        <v>0</v>
      </c>
      <c r="B465">
        <f>'Data รายชื่อ'!C465</f>
        <v>0</v>
      </c>
      <c r="C465">
        <f>'Data รายชื่อ'!D465</f>
        <v>0</v>
      </c>
      <c r="D465" t="str">
        <f t="shared" si="8"/>
        <v>0  0</v>
      </c>
      <c r="E465" t="e">
        <f>IF(VLOOKUP(A465,'Data รายชื่อ'!$B$2:$H$300,6,FALSE)="D03","ชีววิทยา","สัตววิทยา")</f>
        <v>#N/A</v>
      </c>
      <c r="F465" t="e">
        <f>LEFT((VLOOKUP(A465,'Data รายชื่อ'!$B$2:$H$300,7,FALSE)),5)</f>
        <v>#N/A</v>
      </c>
      <c r="G465" t="e">
        <f>VLOOKUP(F465,'D35'!$A$2:$B$38,2,FALSE)</f>
        <v>#N/A</v>
      </c>
      <c r="H465">
        <f>VLOOKUP(A465,ฝึกงาน!$A:$C,2,FALSE)</f>
        <v>0</v>
      </c>
      <c r="I465">
        <f>VLOOKUP(A465,ฝึกงาน!$A:$C,3,FALSE)</f>
        <v>0</v>
      </c>
    </row>
    <row r="466" spans="1:9" ht="15.75" customHeight="1" x14ac:dyDescent="0.2">
      <c r="A466">
        <f>'Data รายชื่อ'!B466</f>
        <v>0</v>
      </c>
      <c r="B466">
        <f>'Data รายชื่อ'!C466</f>
        <v>0</v>
      </c>
      <c r="C466">
        <f>'Data รายชื่อ'!D466</f>
        <v>0</v>
      </c>
      <c r="D466" t="str">
        <f t="shared" si="8"/>
        <v>0  0</v>
      </c>
      <c r="E466" t="e">
        <f>IF(VLOOKUP(A466,'Data รายชื่อ'!$B$2:$H$300,6,FALSE)="D03","ชีววิทยา","สัตววิทยา")</f>
        <v>#N/A</v>
      </c>
      <c r="F466" t="e">
        <f>LEFT((VLOOKUP(A466,'Data รายชื่อ'!$B$2:$H$300,7,FALSE)),5)</f>
        <v>#N/A</v>
      </c>
      <c r="G466" t="e">
        <f>VLOOKUP(F466,'D35'!$A$2:$B$38,2,FALSE)</f>
        <v>#N/A</v>
      </c>
      <c r="H466">
        <f>VLOOKUP(A466,ฝึกงาน!$A:$C,2,FALSE)</f>
        <v>0</v>
      </c>
      <c r="I466">
        <f>VLOOKUP(A466,ฝึกงาน!$A:$C,3,FALSE)</f>
        <v>0</v>
      </c>
    </row>
    <row r="467" spans="1:9" ht="15.75" customHeight="1" x14ac:dyDescent="0.2">
      <c r="A467">
        <f>'Data รายชื่อ'!B467</f>
        <v>0</v>
      </c>
      <c r="B467">
        <f>'Data รายชื่อ'!C467</f>
        <v>0</v>
      </c>
      <c r="C467">
        <f>'Data รายชื่อ'!D467</f>
        <v>0</v>
      </c>
      <c r="D467" t="str">
        <f t="shared" si="8"/>
        <v>0  0</v>
      </c>
      <c r="E467" t="e">
        <f>IF(VLOOKUP(A467,'Data รายชื่อ'!$B$2:$H$300,6,FALSE)="D03","ชีววิทยา","สัตววิทยา")</f>
        <v>#N/A</v>
      </c>
      <c r="F467" t="e">
        <f>LEFT((VLOOKUP(A467,'Data รายชื่อ'!$B$2:$H$300,7,FALSE)),5)</f>
        <v>#N/A</v>
      </c>
      <c r="G467" t="e">
        <f>VLOOKUP(F467,'D35'!$A$2:$B$38,2,FALSE)</f>
        <v>#N/A</v>
      </c>
      <c r="H467">
        <f>VLOOKUP(A467,ฝึกงาน!$A:$C,2,FALSE)</f>
        <v>0</v>
      </c>
      <c r="I467">
        <f>VLOOKUP(A467,ฝึกงาน!$A:$C,3,FALSE)</f>
        <v>0</v>
      </c>
    </row>
    <row r="468" spans="1:9" ht="15.75" customHeight="1" x14ac:dyDescent="0.2">
      <c r="A468">
        <f>'Data รายชื่อ'!B468</f>
        <v>0</v>
      </c>
      <c r="B468">
        <f>'Data รายชื่อ'!C468</f>
        <v>0</v>
      </c>
      <c r="C468">
        <f>'Data รายชื่อ'!D468</f>
        <v>0</v>
      </c>
      <c r="D468" t="str">
        <f t="shared" si="8"/>
        <v>0  0</v>
      </c>
      <c r="E468" t="e">
        <f>IF(VLOOKUP(A468,'Data รายชื่อ'!$B$2:$H$300,6,FALSE)="D03","ชีววิทยา","สัตววิทยา")</f>
        <v>#N/A</v>
      </c>
      <c r="F468" t="e">
        <f>LEFT((VLOOKUP(A468,'Data รายชื่อ'!$B$2:$H$300,7,FALSE)),5)</f>
        <v>#N/A</v>
      </c>
      <c r="G468" t="e">
        <f>VLOOKUP(F468,'D35'!$A$2:$B$38,2,FALSE)</f>
        <v>#N/A</v>
      </c>
      <c r="H468">
        <f>VLOOKUP(A468,ฝึกงาน!$A:$C,2,FALSE)</f>
        <v>0</v>
      </c>
      <c r="I468">
        <f>VLOOKUP(A468,ฝึกงาน!$A:$C,3,FALSE)</f>
        <v>0</v>
      </c>
    </row>
    <row r="469" spans="1:9" ht="15.75" customHeight="1" x14ac:dyDescent="0.2">
      <c r="A469">
        <f>'Data รายชื่อ'!B469</f>
        <v>0</v>
      </c>
      <c r="B469">
        <f>'Data รายชื่อ'!C469</f>
        <v>0</v>
      </c>
      <c r="C469">
        <f>'Data รายชื่อ'!D469</f>
        <v>0</v>
      </c>
      <c r="D469" t="str">
        <f t="shared" si="8"/>
        <v>0  0</v>
      </c>
      <c r="E469" t="e">
        <f>IF(VLOOKUP(A469,'Data รายชื่อ'!$B$2:$H$300,6,FALSE)="D03","ชีววิทยา","สัตววิทยา")</f>
        <v>#N/A</v>
      </c>
      <c r="F469" t="e">
        <f>LEFT((VLOOKUP(A469,'Data รายชื่อ'!$B$2:$H$300,7,FALSE)),5)</f>
        <v>#N/A</v>
      </c>
      <c r="G469" t="e">
        <f>VLOOKUP(F469,'D35'!$A$2:$B$38,2,FALSE)</f>
        <v>#N/A</v>
      </c>
      <c r="H469">
        <f>VLOOKUP(A469,ฝึกงาน!$A:$C,2,FALSE)</f>
        <v>0</v>
      </c>
      <c r="I469">
        <f>VLOOKUP(A469,ฝึกงาน!$A:$C,3,FALSE)</f>
        <v>0</v>
      </c>
    </row>
    <row r="470" spans="1:9" ht="15.75" customHeight="1" x14ac:dyDescent="0.2">
      <c r="A470">
        <f>'Data รายชื่อ'!B470</f>
        <v>0</v>
      </c>
      <c r="B470">
        <f>'Data รายชื่อ'!C470</f>
        <v>0</v>
      </c>
      <c r="C470">
        <f>'Data รายชื่อ'!D470</f>
        <v>0</v>
      </c>
      <c r="D470" t="str">
        <f t="shared" si="8"/>
        <v>0  0</v>
      </c>
      <c r="E470" t="e">
        <f>IF(VLOOKUP(A470,'Data รายชื่อ'!$B$2:$H$300,6,FALSE)="D03","ชีววิทยา","สัตววิทยา")</f>
        <v>#N/A</v>
      </c>
      <c r="F470" t="e">
        <f>LEFT((VLOOKUP(A470,'Data รายชื่อ'!$B$2:$H$300,7,FALSE)),5)</f>
        <v>#N/A</v>
      </c>
      <c r="G470" t="e">
        <f>VLOOKUP(F470,'D35'!$A$2:$B$38,2,FALSE)</f>
        <v>#N/A</v>
      </c>
      <c r="H470">
        <f>VLOOKUP(A470,ฝึกงาน!$A:$C,2,FALSE)</f>
        <v>0</v>
      </c>
      <c r="I470">
        <f>VLOOKUP(A470,ฝึกงาน!$A:$C,3,FALSE)</f>
        <v>0</v>
      </c>
    </row>
    <row r="471" spans="1:9" ht="15.75" customHeight="1" x14ac:dyDescent="0.2">
      <c r="A471">
        <f>'Data รายชื่อ'!B471</f>
        <v>0</v>
      </c>
      <c r="B471">
        <f>'Data รายชื่อ'!C471</f>
        <v>0</v>
      </c>
      <c r="C471">
        <f>'Data รายชื่อ'!D471</f>
        <v>0</v>
      </c>
      <c r="D471" t="str">
        <f t="shared" si="8"/>
        <v>0  0</v>
      </c>
      <c r="E471" t="e">
        <f>IF(VLOOKUP(A471,'Data รายชื่อ'!$B$2:$H$300,6,FALSE)="D03","ชีววิทยา","สัตววิทยา")</f>
        <v>#N/A</v>
      </c>
      <c r="F471" t="e">
        <f>LEFT((VLOOKUP(A471,'Data รายชื่อ'!$B$2:$H$300,7,FALSE)),5)</f>
        <v>#N/A</v>
      </c>
      <c r="G471" t="e">
        <f>VLOOKUP(F471,'D35'!$A$2:$B$38,2,FALSE)</f>
        <v>#N/A</v>
      </c>
      <c r="H471">
        <f>VLOOKUP(A471,ฝึกงาน!$A:$C,2,FALSE)</f>
        <v>0</v>
      </c>
      <c r="I471">
        <f>VLOOKUP(A471,ฝึกงาน!$A:$C,3,FALSE)</f>
        <v>0</v>
      </c>
    </row>
    <row r="472" spans="1:9" ht="15.75" customHeight="1" x14ac:dyDescent="0.2">
      <c r="A472">
        <f>'Data รายชื่อ'!B472</f>
        <v>0</v>
      </c>
      <c r="B472">
        <f>'Data รายชื่อ'!C472</f>
        <v>0</v>
      </c>
      <c r="C472">
        <f>'Data รายชื่อ'!D472</f>
        <v>0</v>
      </c>
      <c r="D472" t="str">
        <f t="shared" si="8"/>
        <v>0  0</v>
      </c>
      <c r="E472" t="e">
        <f>IF(VLOOKUP(A472,'Data รายชื่อ'!$B$2:$H$300,6,FALSE)="D03","ชีววิทยา","สัตววิทยา")</f>
        <v>#N/A</v>
      </c>
      <c r="F472" t="e">
        <f>LEFT((VLOOKUP(A472,'Data รายชื่อ'!$B$2:$H$300,7,FALSE)),5)</f>
        <v>#N/A</v>
      </c>
      <c r="G472" t="e">
        <f>VLOOKUP(F472,'D35'!$A$2:$B$38,2,FALSE)</f>
        <v>#N/A</v>
      </c>
      <c r="H472">
        <f>VLOOKUP(A472,ฝึกงาน!$A:$C,2,FALSE)</f>
        <v>0</v>
      </c>
      <c r="I472">
        <f>VLOOKUP(A472,ฝึกงาน!$A:$C,3,FALSE)</f>
        <v>0</v>
      </c>
    </row>
    <row r="473" spans="1:9" ht="15.75" customHeight="1" x14ac:dyDescent="0.2">
      <c r="A473">
        <f>'Data รายชื่อ'!B473</f>
        <v>0</v>
      </c>
      <c r="B473">
        <f>'Data รายชื่อ'!C473</f>
        <v>0</v>
      </c>
      <c r="C473">
        <f>'Data รายชื่อ'!D473</f>
        <v>0</v>
      </c>
      <c r="D473" t="str">
        <f t="shared" si="8"/>
        <v>0  0</v>
      </c>
      <c r="E473" t="e">
        <f>IF(VLOOKUP(A473,'Data รายชื่อ'!$B$2:$H$300,6,FALSE)="D03","ชีววิทยา","สัตววิทยา")</f>
        <v>#N/A</v>
      </c>
      <c r="F473" t="e">
        <f>LEFT((VLOOKUP(A473,'Data รายชื่อ'!$B$2:$H$300,7,FALSE)),5)</f>
        <v>#N/A</v>
      </c>
      <c r="G473" t="e">
        <f>VLOOKUP(F473,'D35'!$A$2:$B$38,2,FALSE)</f>
        <v>#N/A</v>
      </c>
      <c r="H473">
        <f>VLOOKUP(A473,ฝึกงาน!$A:$C,2,FALSE)</f>
        <v>0</v>
      </c>
      <c r="I473">
        <f>VLOOKUP(A473,ฝึกงาน!$A:$C,3,FALSE)</f>
        <v>0</v>
      </c>
    </row>
    <row r="474" spans="1:9" ht="15.75" customHeight="1" x14ac:dyDescent="0.2">
      <c r="A474">
        <f>'Data รายชื่อ'!B474</f>
        <v>0</v>
      </c>
      <c r="B474">
        <f>'Data รายชื่อ'!C474</f>
        <v>0</v>
      </c>
      <c r="C474">
        <f>'Data รายชื่อ'!D474</f>
        <v>0</v>
      </c>
      <c r="D474" t="str">
        <f t="shared" si="8"/>
        <v>0  0</v>
      </c>
      <c r="E474" t="e">
        <f>IF(VLOOKUP(A474,'Data รายชื่อ'!$B$2:$H$300,6,FALSE)="D03","ชีววิทยา","สัตววิทยา")</f>
        <v>#N/A</v>
      </c>
      <c r="F474" t="e">
        <f>LEFT((VLOOKUP(A474,'Data รายชื่อ'!$B$2:$H$300,7,FALSE)),5)</f>
        <v>#N/A</v>
      </c>
      <c r="G474" t="e">
        <f>VLOOKUP(F474,'D35'!$A$2:$B$38,2,FALSE)</f>
        <v>#N/A</v>
      </c>
      <c r="H474">
        <f>VLOOKUP(A474,ฝึกงาน!$A:$C,2,FALSE)</f>
        <v>0</v>
      </c>
      <c r="I474">
        <f>VLOOKUP(A474,ฝึกงาน!$A:$C,3,FALSE)</f>
        <v>0</v>
      </c>
    </row>
    <row r="475" spans="1:9" ht="15.75" customHeight="1" x14ac:dyDescent="0.2">
      <c r="A475">
        <f>'Data รายชื่อ'!B475</f>
        <v>0</v>
      </c>
      <c r="B475">
        <f>'Data รายชื่อ'!C475</f>
        <v>0</v>
      </c>
      <c r="C475">
        <f>'Data รายชื่อ'!D475</f>
        <v>0</v>
      </c>
      <c r="D475" t="str">
        <f t="shared" si="8"/>
        <v>0  0</v>
      </c>
      <c r="E475" t="e">
        <f>IF(VLOOKUP(A475,'Data รายชื่อ'!$B$2:$H$300,6,FALSE)="D03","ชีววิทยา","สัตววิทยา")</f>
        <v>#N/A</v>
      </c>
      <c r="F475" t="e">
        <f>LEFT((VLOOKUP(A475,'Data รายชื่อ'!$B$2:$H$300,7,FALSE)),5)</f>
        <v>#N/A</v>
      </c>
      <c r="G475" t="e">
        <f>VLOOKUP(F475,'D35'!$A$2:$B$38,2,FALSE)</f>
        <v>#N/A</v>
      </c>
      <c r="H475">
        <f>VLOOKUP(A475,ฝึกงาน!$A:$C,2,FALSE)</f>
        <v>0</v>
      </c>
      <c r="I475">
        <f>VLOOKUP(A475,ฝึกงาน!$A:$C,3,FALSE)</f>
        <v>0</v>
      </c>
    </row>
    <row r="476" spans="1:9" ht="15.75" customHeight="1" x14ac:dyDescent="0.2">
      <c r="A476">
        <f>'Data รายชื่อ'!B476</f>
        <v>0</v>
      </c>
      <c r="B476">
        <f>'Data รายชื่อ'!C476</f>
        <v>0</v>
      </c>
      <c r="C476">
        <f>'Data รายชื่อ'!D476</f>
        <v>0</v>
      </c>
      <c r="D476" t="str">
        <f t="shared" si="8"/>
        <v>0  0</v>
      </c>
      <c r="E476" t="e">
        <f>IF(VLOOKUP(A476,'Data รายชื่อ'!$B$2:$H$300,6,FALSE)="D03","ชีววิทยา","สัตววิทยา")</f>
        <v>#N/A</v>
      </c>
      <c r="F476" t="e">
        <f>LEFT((VLOOKUP(A476,'Data รายชื่อ'!$B$2:$H$300,7,FALSE)),5)</f>
        <v>#N/A</v>
      </c>
      <c r="G476" t="e">
        <f>VLOOKUP(F476,'D35'!$A$2:$B$38,2,FALSE)</f>
        <v>#N/A</v>
      </c>
      <c r="H476">
        <f>VLOOKUP(A476,ฝึกงาน!$A:$C,2,FALSE)</f>
        <v>0</v>
      </c>
      <c r="I476">
        <f>VLOOKUP(A476,ฝึกงาน!$A:$C,3,FALSE)</f>
        <v>0</v>
      </c>
    </row>
    <row r="477" spans="1:9" ht="15.75" customHeight="1" x14ac:dyDescent="0.2">
      <c r="A477">
        <f>'Data รายชื่อ'!B477</f>
        <v>0</v>
      </c>
      <c r="B477">
        <f>'Data รายชื่อ'!C477</f>
        <v>0</v>
      </c>
      <c r="C477">
        <f>'Data รายชื่อ'!D477</f>
        <v>0</v>
      </c>
      <c r="D477" t="str">
        <f t="shared" si="8"/>
        <v>0  0</v>
      </c>
      <c r="E477" t="e">
        <f>IF(VLOOKUP(A477,'Data รายชื่อ'!$B$2:$H$300,6,FALSE)="D03","ชีววิทยา","สัตววิทยา")</f>
        <v>#N/A</v>
      </c>
      <c r="F477" t="e">
        <f>LEFT((VLOOKUP(A477,'Data รายชื่อ'!$B$2:$H$300,7,FALSE)),5)</f>
        <v>#N/A</v>
      </c>
      <c r="G477" t="e">
        <f>VLOOKUP(F477,'D35'!$A$2:$B$38,2,FALSE)</f>
        <v>#N/A</v>
      </c>
      <c r="H477">
        <f>VLOOKUP(A477,ฝึกงาน!$A:$C,2,FALSE)</f>
        <v>0</v>
      </c>
      <c r="I477">
        <f>VLOOKUP(A477,ฝึกงาน!$A:$C,3,FALSE)</f>
        <v>0</v>
      </c>
    </row>
    <row r="478" spans="1:9" ht="15.75" customHeight="1" x14ac:dyDescent="0.2">
      <c r="A478">
        <f>'Data รายชื่อ'!B478</f>
        <v>0</v>
      </c>
      <c r="B478">
        <f>'Data รายชื่อ'!C478</f>
        <v>0</v>
      </c>
      <c r="C478">
        <f>'Data รายชื่อ'!D478</f>
        <v>0</v>
      </c>
      <c r="D478" t="str">
        <f t="shared" si="8"/>
        <v>0  0</v>
      </c>
      <c r="E478" t="e">
        <f>IF(VLOOKUP(A478,'Data รายชื่อ'!$B$2:$H$300,6,FALSE)="D03","ชีววิทยา","สัตววิทยา")</f>
        <v>#N/A</v>
      </c>
      <c r="F478" t="e">
        <f>LEFT((VLOOKUP(A478,'Data รายชื่อ'!$B$2:$H$300,7,FALSE)),5)</f>
        <v>#N/A</v>
      </c>
      <c r="G478" t="e">
        <f>VLOOKUP(F478,'D35'!$A$2:$B$38,2,FALSE)</f>
        <v>#N/A</v>
      </c>
      <c r="H478">
        <f>VLOOKUP(A478,ฝึกงาน!$A:$C,2,FALSE)</f>
        <v>0</v>
      </c>
      <c r="I478">
        <f>VLOOKUP(A478,ฝึกงาน!$A:$C,3,FALSE)</f>
        <v>0</v>
      </c>
    </row>
    <row r="479" spans="1:9" ht="15.75" customHeight="1" x14ac:dyDescent="0.2">
      <c r="A479">
        <f>'Data รายชื่อ'!B479</f>
        <v>0</v>
      </c>
      <c r="B479">
        <f>'Data รายชื่อ'!C479</f>
        <v>0</v>
      </c>
      <c r="C479">
        <f>'Data รายชื่อ'!D479</f>
        <v>0</v>
      </c>
      <c r="D479" t="str">
        <f t="shared" si="8"/>
        <v>0  0</v>
      </c>
      <c r="E479" t="e">
        <f>IF(VLOOKUP(A479,'Data รายชื่อ'!$B$2:$H$300,6,FALSE)="D03","ชีววิทยา","สัตววิทยา")</f>
        <v>#N/A</v>
      </c>
      <c r="F479" t="e">
        <f>LEFT((VLOOKUP(A479,'Data รายชื่อ'!$B$2:$H$300,7,FALSE)),5)</f>
        <v>#N/A</v>
      </c>
      <c r="G479" t="e">
        <f>VLOOKUP(F479,'D35'!$A$2:$B$38,2,FALSE)</f>
        <v>#N/A</v>
      </c>
      <c r="H479">
        <f>VLOOKUP(A479,ฝึกงาน!$A:$C,2,FALSE)</f>
        <v>0</v>
      </c>
      <c r="I479">
        <f>VLOOKUP(A479,ฝึกงาน!$A:$C,3,FALSE)</f>
        <v>0</v>
      </c>
    </row>
    <row r="480" spans="1:9" ht="15.75" customHeight="1" x14ac:dyDescent="0.2">
      <c r="A480">
        <f>'Data รายชื่อ'!B480</f>
        <v>0</v>
      </c>
      <c r="B480">
        <f>'Data รายชื่อ'!C480</f>
        <v>0</v>
      </c>
      <c r="C480">
        <f>'Data รายชื่อ'!D480</f>
        <v>0</v>
      </c>
      <c r="D480" t="str">
        <f t="shared" si="8"/>
        <v>0  0</v>
      </c>
      <c r="E480" t="e">
        <f>IF(VLOOKUP(A480,'Data รายชื่อ'!$B$2:$H$300,6,FALSE)="D03","ชีววิทยา","สัตววิทยา")</f>
        <v>#N/A</v>
      </c>
      <c r="F480" t="e">
        <f>LEFT((VLOOKUP(A480,'Data รายชื่อ'!$B$2:$H$300,7,FALSE)),5)</f>
        <v>#N/A</v>
      </c>
      <c r="G480" t="e">
        <f>VLOOKUP(F480,'D35'!$A$2:$B$38,2,FALSE)</f>
        <v>#N/A</v>
      </c>
      <c r="H480">
        <f>VLOOKUP(A480,ฝึกงาน!$A:$C,2,FALSE)</f>
        <v>0</v>
      </c>
      <c r="I480">
        <f>VLOOKUP(A480,ฝึกงาน!$A:$C,3,FALSE)</f>
        <v>0</v>
      </c>
    </row>
    <row r="481" spans="1:9" ht="15.75" customHeight="1" x14ac:dyDescent="0.2">
      <c r="A481">
        <f>'Data รายชื่อ'!B481</f>
        <v>0</v>
      </c>
      <c r="B481">
        <f>'Data รายชื่อ'!C481</f>
        <v>0</v>
      </c>
      <c r="C481">
        <f>'Data รายชื่อ'!D481</f>
        <v>0</v>
      </c>
      <c r="D481" t="str">
        <f t="shared" si="8"/>
        <v>0  0</v>
      </c>
      <c r="E481" t="e">
        <f>IF(VLOOKUP(A481,'Data รายชื่อ'!$B$2:$H$300,6,FALSE)="D03","ชีววิทยา","สัตววิทยา")</f>
        <v>#N/A</v>
      </c>
      <c r="F481" t="e">
        <f>LEFT((VLOOKUP(A481,'Data รายชื่อ'!$B$2:$H$300,7,FALSE)),5)</f>
        <v>#N/A</v>
      </c>
      <c r="G481" t="e">
        <f>VLOOKUP(F481,'D35'!$A$2:$B$38,2,FALSE)</f>
        <v>#N/A</v>
      </c>
      <c r="H481">
        <f>VLOOKUP(A481,ฝึกงาน!$A:$C,2,FALSE)</f>
        <v>0</v>
      </c>
      <c r="I481">
        <f>VLOOKUP(A481,ฝึกงาน!$A:$C,3,FALSE)</f>
        <v>0</v>
      </c>
    </row>
    <row r="482" spans="1:9" ht="15.75" customHeight="1" x14ac:dyDescent="0.2">
      <c r="A482">
        <f>'Data รายชื่อ'!B482</f>
        <v>0</v>
      </c>
      <c r="B482">
        <f>'Data รายชื่อ'!C482</f>
        <v>0</v>
      </c>
      <c r="C482">
        <f>'Data รายชื่อ'!D482</f>
        <v>0</v>
      </c>
      <c r="D482" t="str">
        <f t="shared" si="8"/>
        <v>0  0</v>
      </c>
      <c r="E482" t="e">
        <f>IF(VLOOKUP(A482,'Data รายชื่อ'!$B$2:$H$300,6,FALSE)="D03","ชีววิทยา","สัตววิทยา")</f>
        <v>#N/A</v>
      </c>
      <c r="F482" t="e">
        <f>LEFT((VLOOKUP(A482,'Data รายชื่อ'!$B$2:$H$300,7,FALSE)),5)</f>
        <v>#N/A</v>
      </c>
      <c r="G482" t="e">
        <f>VLOOKUP(F482,'D35'!$A$2:$B$38,2,FALSE)</f>
        <v>#N/A</v>
      </c>
      <c r="H482">
        <f>VLOOKUP(A482,ฝึกงาน!$A:$C,2,FALSE)</f>
        <v>0</v>
      </c>
      <c r="I482">
        <f>VLOOKUP(A482,ฝึกงาน!$A:$C,3,FALSE)</f>
        <v>0</v>
      </c>
    </row>
    <row r="483" spans="1:9" ht="15.75" customHeight="1" x14ac:dyDescent="0.2">
      <c r="A483">
        <f>'Data รายชื่อ'!B483</f>
        <v>0</v>
      </c>
      <c r="B483">
        <f>'Data รายชื่อ'!C483</f>
        <v>0</v>
      </c>
      <c r="C483">
        <f>'Data รายชื่อ'!D483</f>
        <v>0</v>
      </c>
      <c r="D483" t="str">
        <f t="shared" si="8"/>
        <v>0  0</v>
      </c>
      <c r="E483" t="e">
        <f>IF(VLOOKUP(A483,'Data รายชื่อ'!$B$2:$H$300,6,FALSE)="D03","ชีววิทยา","สัตววิทยา")</f>
        <v>#N/A</v>
      </c>
      <c r="F483" t="e">
        <f>LEFT((VLOOKUP(A483,'Data รายชื่อ'!$B$2:$H$300,7,FALSE)),5)</f>
        <v>#N/A</v>
      </c>
      <c r="G483" t="e">
        <f>VLOOKUP(F483,'D35'!$A$2:$B$38,2,FALSE)</f>
        <v>#N/A</v>
      </c>
      <c r="H483">
        <f>VLOOKUP(A483,ฝึกงาน!$A:$C,2,FALSE)</f>
        <v>0</v>
      </c>
      <c r="I483">
        <f>VLOOKUP(A483,ฝึกงาน!$A:$C,3,FALSE)</f>
        <v>0</v>
      </c>
    </row>
    <row r="484" spans="1:9" ht="15.75" customHeight="1" x14ac:dyDescent="0.2">
      <c r="A484">
        <f>'Data รายชื่อ'!B484</f>
        <v>0</v>
      </c>
      <c r="B484">
        <f>'Data รายชื่อ'!C484</f>
        <v>0</v>
      </c>
      <c r="C484">
        <f>'Data รายชื่อ'!D484</f>
        <v>0</v>
      </c>
      <c r="D484" t="str">
        <f t="shared" si="8"/>
        <v>0  0</v>
      </c>
      <c r="E484" t="e">
        <f>IF(VLOOKUP(A484,'Data รายชื่อ'!$B$2:$H$300,6,FALSE)="D03","ชีววิทยา","สัตววิทยา")</f>
        <v>#N/A</v>
      </c>
      <c r="F484" t="e">
        <f>LEFT((VLOOKUP(A484,'Data รายชื่อ'!$B$2:$H$300,7,FALSE)),5)</f>
        <v>#N/A</v>
      </c>
      <c r="G484" t="e">
        <f>VLOOKUP(F484,'D35'!$A$2:$B$38,2,FALSE)</f>
        <v>#N/A</v>
      </c>
      <c r="H484">
        <f>VLOOKUP(A484,ฝึกงาน!$A:$C,2,FALSE)</f>
        <v>0</v>
      </c>
      <c r="I484">
        <f>VLOOKUP(A484,ฝึกงาน!$A:$C,3,FALSE)</f>
        <v>0</v>
      </c>
    </row>
    <row r="485" spans="1:9" ht="15.75" customHeight="1" x14ac:dyDescent="0.2">
      <c r="A485">
        <f>'Data รายชื่อ'!B485</f>
        <v>0</v>
      </c>
      <c r="B485">
        <f>'Data รายชื่อ'!C485</f>
        <v>0</v>
      </c>
      <c r="C485">
        <f>'Data รายชื่อ'!D485</f>
        <v>0</v>
      </c>
      <c r="D485" t="str">
        <f t="shared" si="8"/>
        <v>0  0</v>
      </c>
      <c r="E485" t="e">
        <f>IF(VLOOKUP(A485,'Data รายชื่อ'!$B$2:$H$300,6,FALSE)="D03","ชีววิทยา","สัตววิทยา")</f>
        <v>#N/A</v>
      </c>
      <c r="F485" t="e">
        <f>LEFT((VLOOKUP(A485,'Data รายชื่อ'!$B$2:$H$300,7,FALSE)),5)</f>
        <v>#N/A</v>
      </c>
      <c r="G485" t="e">
        <f>VLOOKUP(F485,'D35'!$A$2:$B$38,2,FALSE)</f>
        <v>#N/A</v>
      </c>
      <c r="H485">
        <f>VLOOKUP(A485,ฝึกงาน!$A:$C,2,FALSE)</f>
        <v>0</v>
      </c>
      <c r="I485">
        <f>VLOOKUP(A485,ฝึกงาน!$A:$C,3,FALSE)</f>
        <v>0</v>
      </c>
    </row>
    <row r="486" spans="1:9" ht="15.75" customHeight="1" x14ac:dyDescent="0.2">
      <c r="A486">
        <f>'Data รายชื่อ'!B486</f>
        <v>0</v>
      </c>
      <c r="B486">
        <f>'Data รายชื่อ'!C486</f>
        <v>0</v>
      </c>
      <c r="C486">
        <f>'Data รายชื่อ'!D486</f>
        <v>0</v>
      </c>
      <c r="D486" t="str">
        <f t="shared" si="8"/>
        <v>0  0</v>
      </c>
      <c r="E486" t="e">
        <f>IF(VLOOKUP(A486,'Data รายชื่อ'!$B$2:$H$300,6,FALSE)="D03","ชีววิทยา","สัตววิทยา")</f>
        <v>#N/A</v>
      </c>
      <c r="F486" t="e">
        <f>LEFT((VLOOKUP(A486,'Data รายชื่อ'!$B$2:$H$300,7,FALSE)),5)</f>
        <v>#N/A</v>
      </c>
      <c r="G486" t="e">
        <f>VLOOKUP(F486,'D35'!$A$2:$B$38,2,FALSE)</f>
        <v>#N/A</v>
      </c>
      <c r="H486">
        <f>VLOOKUP(A486,ฝึกงาน!$A:$C,2,FALSE)</f>
        <v>0</v>
      </c>
      <c r="I486">
        <f>VLOOKUP(A486,ฝึกงาน!$A:$C,3,FALSE)</f>
        <v>0</v>
      </c>
    </row>
    <row r="487" spans="1:9" ht="15.75" customHeight="1" x14ac:dyDescent="0.2">
      <c r="A487">
        <f>'Data รายชื่อ'!B487</f>
        <v>0</v>
      </c>
      <c r="B487">
        <f>'Data รายชื่อ'!C487</f>
        <v>0</v>
      </c>
      <c r="C487">
        <f>'Data รายชื่อ'!D487</f>
        <v>0</v>
      </c>
      <c r="D487" t="str">
        <f t="shared" si="8"/>
        <v>0  0</v>
      </c>
      <c r="E487" t="e">
        <f>IF(VLOOKUP(A487,'Data รายชื่อ'!$B$2:$H$300,6,FALSE)="D03","ชีววิทยา","สัตววิทยา")</f>
        <v>#N/A</v>
      </c>
      <c r="F487" t="e">
        <f>LEFT((VLOOKUP(A487,'Data รายชื่อ'!$B$2:$H$300,7,FALSE)),5)</f>
        <v>#N/A</v>
      </c>
      <c r="G487" t="e">
        <f>VLOOKUP(F487,'D35'!$A$2:$B$38,2,FALSE)</f>
        <v>#N/A</v>
      </c>
      <c r="H487">
        <f>VLOOKUP(A487,ฝึกงาน!$A:$C,2,FALSE)</f>
        <v>0</v>
      </c>
      <c r="I487">
        <f>VLOOKUP(A487,ฝึกงาน!$A:$C,3,FALSE)</f>
        <v>0</v>
      </c>
    </row>
    <row r="488" spans="1:9" ht="15.75" customHeight="1" x14ac:dyDescent="0.2">
      <c r="A488">
        <f>'Data รายชื่อ'!B488</f>
        <v>0</v>
      </c>
      <c r="B488">
        <f>'Data รายชื่อ'!C488</f>
        <v>0</v>
      </c>
      <c r="C488">
        <f>'Data รายชื่อ'!D488</f>
        <v>0</v>
      </c>
      <c r="D488" t="str">
        <f t="shared" si="8"/>
        <v>0  0</v>
      </c>
      <c r="E488" t="e">
        <f>IF(VLOOKUP(A488,'Data รายชื่อ'!$B$2:$H$300,6,FALSE)="D03","ชีววิทยา","สัตววิทยา")</f>
        <v>#N/A</v>
      </c>
      <c r="F488" t="e">
        <f>LEFT((VLOOKUP(A488,'Data รายชื่อ'!$B$2:$H$300,7,FALSE)),5)</f>
        <v>#N/A</v>
      </c>
      <c r="G488" t="e">
        <f>VLOOKUP(F488,'D35'!$A$2:$B$38,2,FALSE)</f>
        <v>#N/A</v>
      </c>
      <c r="H488">
        <f>VLOOKUP(A488,ฝึกงาน!$A:$C,2,FALSE)</f>
        <v>0</v>
      </c>
      <c r="I488">
        <f>VLOOKUP(A488,ฝึกงาน!$A:$C,3,FALSE)</f>
        <v>0</v>
      </c>
    </row>
    <row r="489" spans="1:9" ht="15.75" customHeight="1" x14ac:dyDescent="0.2">
      <c r="A489">
        <f>'Data รายชื่อ'!B489</f>
        <v>0</v>
      </c>
      <c r="B489">
        <f>'Data รายชื่อ'!C489</f>
        <v>0</v>
      </c>
      <c r="C489">
        <f>'Data รายชื่อ'!D489</f>
        <v>0</v>
      </c>
      <c r="D489" t="str">
        <f t="shared" si="8"/>
        <v>0  0</v>
      </c>
      <c r="E489" t="e">
        <f>IF(VLOOKUP(A489,'Data รายชื่อ'!$B$2:$H$300,6,FALSE)="D03","ชีววิทยา","สัตววิทยา")</f>
        <v>#N/A</v>
      </c>
      <c r="F489" t="e">
        <f>LEFT((VLOOKUP(A489,'Data รายชื่อ'!$B$2:$H$300,7,FALSE)),5)</f>
        <v>#N/A</v>
      </c>
      <c r="G489" t="e">
        <f>VLOOKUP(F489,'D35'!$A$2:$B$38,2,FALSE)</f>
        <v>#N/A</v>
      </c>
      <c r="H489">
        <f>VLOOKUP(A489,ฝึกงาน!$A:$C,2,FALSE)</f>
        <v>0</v>
      </c>
      <c r="I489">
        <f>VLOOKUP(A489,ฝึกงาน!$A:$C,3,FALSE)</f>
        <v>0</v>
      </c>
    </row>
    <row r="490" spans="1:9" ht="15.75" customHeight="1" x14ac:dyDescent="0.2">
      <c r="A490">
        <f>'Data รายชื่อ'!B490</f>
        <v>0</v>
      </c>
      <c r="B490">
        <f>'Data รายชื่อ'!C490</f>
        <v>0</v>
      </c>
      <c r="C490">
        <f>'Data รายชื่อ'!D490</f>
        <v>0</v>
      </c>
      <c r="D490" t="str">
        <f t="shared" si="8"/>
        <v>0  0</v>
      </c>
      <c r="E490" t="e">
        <f>IF(VLOOKUP(A490,'Data รายชื่อ'!$B$2:$H$300,6,FALSE)="D03","ชีววิทยา","สัตววิทยา")</f>
        <v>#N/A</v>
      </c>
      <c r="F490" t="e">
        <f>LEFT((VLOOKUP(A490,'Data รายชื่อ'!$B$2:$H$300,7,FALSE)),5)</f>
        <v>#N/A</v>
      </c>
      <c r="G490" t="e">
        <f>VLOOKUP(F490,'D35'!$A$2:$B$38,2,FALSE)</f>
        <v>#N/A</v>
      </c>
      <c r="H490">
        <f>VLOOKUP(A490,ฝึกงาน!$A:$C,2,FALSE)</f>
        <v>0</v>
      </c>
      <c r="I490">
        <f>VLOOKUP(A490,ฝึกงาน!$A:$C,3,FALSE)</f>
        <v>0</v>
      </c>
    </row>
    <row r="491" spans="1:9" ht="15.75" customHeight="1" x14ac:dyDescent="0.2">
      <c r="A491">
        <f>'Data รายชื่อ'!B491</f>
        <v>0</v>
      </c>
      <c r="B491">
        <f>'Data รายชื่อ'!C491</f>
        <v>0</v>
      </c>
      <c r="C491">
        <f>'Data รายชื่อ'!D491</f>
        <v>0</v>
      </c>
      <c r="D491" t="str">
        <f t="shared" si="8"/>
        <v>0  0</v>
      </c>
      <c r="E491" t="e">
        <f>IF(VLOOKUP(A491,'Data รายชื่อ'!$B$2:$H$300,6,FALSE)="D03","ชีววิทยา","สัตววิทยา")</f>
        <v>#N/A</v>
      </c>
      <c r="F491" t="e">
        <f>LEFT((VLOOKUP(A491,'Data รายชื่อ'!$B$2:$H$300,7,FALSE)),5)</f>
        <v>#N/A</v>
      </c>
      <c r="G491" t="e">
        <f>VLOOKUP(F491,'D35'!$A$2:$B$38,2,FALSE)</f>
        <v>#N/A</v>
      </c>
      <c r="H491">
        <f>VLOOKUP(A491,ฝึกงาน!$A:$C,2,FALSE)</f>
        <v>0</v>
      </c>
      <c r="I491">
        <f>VLOOKUP(A491,ฝึกงาน!$A:$C,3,FALSE)</f>
        <v>0</v>
      </c>
    </row>
    <row r="492" spans="1:9" ht="15.75" customHeight="1" x14ac:dyDescent="0.2">
      <c r="A492">
        <f>'Data รายชื่อ'!B492</f>
        <v>0</v>
      </c>
      <c r="B492">
        <f>'Data รายชื่อ'!C492</f>
        <v>0</v>
      </c>
      <c r="C492">
        <f>'Data รายชื่อ'!D492</f>
        <v>0</v>
      </c>
      <c r="D492" t="str">
        <f t="shared" si="8"/>
        <v>0  0</v>
      </c>
      <c r="E492" t="e">
        <f>IF(VLOOKUP(A492,'Data รายชื่อ'!$B$2:$H$300,6,FALSE)="D03","ชีววิทยา","สัตววิทยา")</f>
        <v>#N/A</v>
      </c>
      <c r="F492" t="e">
        <f>LEFT((VLOOKUP(A492,'Data รายชื่อ'!$B$2:$H$300,7,FALSE)),5)</f>
        <v>#N/A</v>
      </c>
      <c r="G492" t="e">
        <f>VLOOKUP(F492,'D35'!$A$2:$B$38,2,FALSE)</f>
        <v>#N/A</v>
      </c>
      <c r="H492">
        <f>VLOOKUP(A492,ฝึกงาน!$A:$C,2,FALSE)</f>
        <v>0</v>
      </c>
      <c r="I492">
        <f>VLOOKUP(A492,ฝึกงาน!$A:$C,3,FALSE)</f>
        <v>0</v>
      </c>
    </row>
    <row r="493" spans="1:9" ht="15.75" customHeight="1" x14ac:dyDescent="0.2">
      <c r="A493">
        <f>'Data รายชื่อ'!B493</f>
        <v>0</v>
      </c>
      <c r="B493">
        <f>'Data รายชื่อ'!C493</f>
        <v>0</v>
      </c>
      <c r="C493">
        <f>'Data รายชื่อ'!D493</f>
        <v>0</v>
      </c>
      <c r="D493" t="str">
        <f t="shared" si="8"/>
        <v>0  0</v>
      </c>
      <c r="E493" t="e">
        <f>IF(VLOOKUP(A493,'Data รายชื่อ'!$B$2:$H$300,6,FALSE)="D03","ชีววิทยา","สัตววิทยา")</f>
        <v>#N/A</v>
      </c>
      <c r="F493" t="e">
        <f>LEFT((VLOOKUP(A493,'Data รายชื่อ'!$B$2:$H$300,7,FALSE)),5)</f>
        <v>#N/A</v>
      </c>
      <c r="G493" t="e">
        <f>VLOOKUP(F493,'D35'!$A$2:$B$38,2,FALSE)</f>
        <v>#N/A</v>
      </c>
      <c r="H493">
        <f>VLOOKUP(A493,ฝึกงาน!$A:$C,2,FALSE)</f>
        <v>0</v>
      </c>
      <c r="I493">
        <f>VLOOKUP(A493,ฝึกงาน!$A:$C,3,FALSE)</f>
        <v>0</v>
      </c>
    </row>
    <row r="494" spans="1:9" ht="15.75" customHeight="1" x14ac:dyDescent="0.2">
      <c r="A494">
        <f>'Data รายชื่อ'!B494</f>
        <v>0</v>
      </c>
      <c r="B494">
        <f>'Data รายชื่อ'!C494</f>
        <v>0</v>
      </c>
      <c r="C494">
        <f>'Data รายชื่อ'!D494</f>
        <v>0</v>
      </c>
      <c r="D494" t="str">
        <f t="shared" si="8"/>
        <v>0  0</v>
      </c>
      <c r="E494" t="e">
        <f>IF(VLOOKUP(A494,'Data รายชื่อ'!$B$2:$H$300,6,FALSE)="D03","ชีววิทยา","สัตววิทยา")</f>
        <v>#N/A</v>
      </c>
      <c r="F494" t="e">
        <f>LEFT((VLOOKUP(A494,'Data รายชื่อ'!$B$2:$H$300,7,FALSE)),5)</f>
        <v>#N/A</v>
      </c>
      <c r="G494" t="e">
        <f>VLOOKUP(F494,'D35'!$A$2:$B$38,2,FALSE)</f>
        <v>#N/A</v>
      </c>
      <c r="H494">
        <f>VLOOKUP(A494,ฝึกงาน!$A:$C,2,FALSE)</f>
        <v>0</v>
      </c>
      <c r="I494">
        <f>VLOOKUP(A494,ฝึกงาน!$A:$C,3,FALSE)</f>
        <v>0</v>
      </c>
    </row>
    <row r="495" spans="1:9" ht="15.75" customHeight="1" x14ac:dyDescent="0.2">
      <c r="A495">
        <f>'Data รายชื่อ'!B495</f>
        <v>0</v>
      </c>
      <c r="B495">
        <f>'Data รายชื่อ'!C495</f>
        <v>0</v>
      </c>
      <c r="C495">
        <f>'Data รายชื่อ'!D495</f>
        <v>0</v>
      </c>
      <c r="D495" t="str">
        <f t="shared" si="8"/>
        <v>0  0</v>
      </c>
      <c r="E495" t="e">
        <f>IF(VLOOKUP(A495,'Data รายชื่อ'!$B$2:$H$300,6,FALSE)="D03","ชีววิทยา","สัตววิทยา")</f>
        <v>#N/A</v>
      </c>
      <c r="F495" t="e">
        <f>LEFT((VLOOKUP(A495,'Data รายชื่อ'!$B$2:$H$300,7,FALSE)),5)</f>
        <v>#N/A</v>
      </c>
      <c r="G495" t="e">
        <f>VLOOKUP(F495,'D35'!$A$2:$B$38,2,FALSE)</f>
        <v>#N/A</v>
      </c>
      <c r="H495">
        <f>VLOOKUP(A495,ฝึกงาน!$A:$C,2,FALSE)</f>
        <v>0</v>
      </c>
      <c r="I495">
        <f>VLOOKUP(A495,ฝึกงาน!$A:$C,3,FALSE)</f>
        <v>0</v>
      </c>
    </row>
    <row r="496" spans="1:9" ht="15.75" customHeight="1" x14ac:dyDescent="0.2">
      <c r="A496">
        <f>'Data รายชื่อ'!B496</f>
        <v>0</v>
      </c>
      <c r="B496">
        <f>'Data รายชื่อ'!C496</f>
        <v>0</v>
      </c>
      <c r="C496">
        <f>'Data รายชื่อ'!D496</f>
        <v>0</v>
      </c>
      <c r="D496" t="str">
        <f t="shared" si="8"/>
        <v>0  0</v>
      </c>
      <c r="E496" t="e">
        <f>IF(VLOOKUP(A496,'Data รายชื่อ'!$B$2:$H$300,6,FALSE)="D03","ชีววิทยา","สัตววิทยา")</f>
        <v>#N/A</v>
      </c>
      <c r="F496" t="e">
        <f>LEFT((VLOOKUP(A496,'Data รายชื่อ'!$B$2:$H$300,7,FALSE)),5)</f>
        <v>#N/A</v>
      </c>
      <c r="G496" t="e">
        <f>VLOOKUP(F496,'D35'!$A$2:$B$38,2,FALSE)</f>
        <v>#N/A</v>
      </c>
      <c r="H496">
        <f>VLOOKUP(A496,ฝึกงาน!$A:$C,2,FALSE)</f>
        <v>0</v>
      </c>
      <c r="I496">
        <f>VLOOKUP(A496,ฝึกงาน!$A:$C,3,FALSE)</f>
        <v>0</v>
      </c>
    </row>
    <row r="497" spans="1:9" ht="15.75" customHeight="1" x14ac:dyDescent="0.2">
      <c r="A497">
        <f>'Data รายชื่อ'!B497</f>
        <v>0</v>
      </c>
      <c r="B497">
        <f>'Data รายชื่อ'!C497</f>
        <v>0</v>
      </c>
      <c r="C497">
        <f>'Data รายชื่อ'!D497</f>
        <v>0</v>
      </c>
      <c r="D497" t="str">
        <f t="shared" si="8"/>
        <v>0  0</v>
      </c>
      <c r="E497" t="e">
        <f>IF(VLOOKUP(A497,'Data รายชื่อ'!$B$2:$H$300,6,FALSE)="D03","ชีววิทยา","สัตววิทยา")</f>
        <v>#N/A</v>
      </c>
      <c r="F497" t="e">
        <f>LEFT((VLOOKUP(A497,'Data รายชื่อ'!$B$2:$H$300,7,FALSE)),5)</f>
        <v>#N/A</v>
      </c>
      <c r="G497" t="e">
        <f>VLOOKUP(F497,'D35'!$A$2:$B$38,2,FALSE)</f>
        <v>#N/A</v>
      </c>
      <c r="H497">
        <f>VLOOKUP(A497,ฝึกงาน!$A:$C,2,FALSE)</f>
        <v>0</v>
      </c>
      <c r="I497">
        <f>VLOOKUP(A497,ฝึกงาน!$A:$C,3,FALSE)</f>
        <v>0</v>
      </c>
    </row>
    <row r="498" spans="1:9" ht="15.75" customHeight="1" x14ac:dyDescent="0.2">
      <c r="A498">
        <f>'Data รายชื่อ'!B498</f>
        <v>0</v>
      </c>
      <c r="B498">
        <f>'Data รายชื่อ'!C498</f>
        <v>0</v>
      </c>
      <c r="C498">
        <f>'Data รายชื่อ'!D498</f>
        <v>0</v>
      </c>
      <c r="D498" t="str">
        <f t="shared" si="8"/>
        <v>0  0</v>
      </c>
      <c r="E498" t="e">
        <f>IF(VLOOKUP(A498,'Data รายชื่อ'!$B$2:$H$300,6,FALSE)="D03","ชีววิทยา","สัตววิทยา")</f>
        <v>#N/A</v>
      </c>
      <c r="F498" t="e">
        <f>LEFT((VLOOKUP(A498,'Data รายชื่อ'!$B$2:$H$300,7,FALSE)),5)</f>
        <v>#N/A</v>
      </c>
      <c r="G498" t="e">
        <f>VLOOKUP(F498,'D35'!$A$2:$B$38,2,FALSE)</f>
        <v>#N/A</v>
      </c>
      <c r="H498">
        <f>VLOOKUP(A498,ฝึกงาน!$A:$C,2,FALSE)</f>
        <v>0</v>
      </c>
      <c r="I498">
        <f>VLOOKUP(A498,ฝึกงาน!$A:$C,3,FALSE)</f>
        <v>0</v>
      </c>
    </row>
    <row r="499" spans="1:9" ht="15.75" customHeight="1" x14ac:dyDescent="0.2">
      <c r="A499">
        <f>'Data รายชื่อ'!B499</f>
        <v>0</v>
      </c>
      <c r="B499">
        <f>'Data รายชื่อ'!C499</f>
        <v>0</v>
      </c>
      <c r="C499">
        <f>'Data รายชื่อ'!D499</f>
        <v>0</v>
      </c>
      <c r="D499" t="str">
        <f t="shared" si="8"/>
        <v>0  0</v>
      </c>
      <c r="E499" t="e">
        <f>IF(VLOOKUP(A499,'Data รายชื่อ'!$B$2:$H$300,6,FALSE)="D03","ชีววิทยา","สัตววิทยา")</f>
        <v>#N/A</v>
      </c>
      <c r="F499" t="e">
        <f>LEFT((VLOOKUP(A499,'Data รายชื่อ'!$B$2:$H$300,7,FALSE)),5)</f>
        <v>#N/A</v>
      </c>
      <c r="G499" t="e">
        <f>VLOOKUP(F499,'D35'!$A$2:$B$38,2,FALSE)</f>
        <v>#N/A</v>
      </c>
      <c r="H499">
        <f>VLOOKUP(A499,ฝึกงาน!$A:$C,2,FALSE)</f>
        <v>0</v>
      </c>
      <c r="I499">
        <f>VLOOKUP(A499,ฝึกงาน!$A:$C,3,FALSE)</f>
        <v>0</v>
      </c>
    </row>
    <row r="500" spans="1:9" ht="15.75" customHeight="1" x14ac:dyDescent="0.2">
      <c r="A500">
        <f>'Data รายชื่อ'!B500</f>
        <v>0</v>
      </c>
      <c r="B500">
        <f>'Data รายชื่อ'!C500</f>
        <v>0</v>
      </c>
      <c r="C500">
        <f>'Data รายชื่อ'!D500</f>
        <v>0</v>
      </c>
      <c r="D500" t="str">
        <f t="shared" si="8"/>
        <v>0  0</v>
      </c>
      <c r="E500" t="e">
        <f>IF(VLOOKUP(A500,'Data รายชื่อ'!$B$2:$H$300,6,FALSE)="D03","ชีววิทยา","สัตววิทยา")</f>
        <v>#N/A</v>
      </c>
      <c r="F500" t="e">
        <f>LEFT((VLOOKUP(A500,'Data รายชื่อ'!$B$2:$H$300,7,FALSE)),5)</f>
        <v>#N/A</v>
      </c>
      <c r="G500" t="e">
        <f>VLOOKUP(F500,'D35'!$A$2:$B$38,2,FALSE)</f>
        <v>#N/A</v>
      </c>
      <c r="H500">
        <f>VLOOKUP(A500,ฝึกงาน!$A:$C,2,FALSE)</f>
        <v>0</v>
      </c>
      <c r="I500">
        <f>VLOOKUP(A500,ฝึกงาน!$A:$C,3,FALSE)</f>
        <v>0</v>
      </c>
    </row>
  </sheetData>
  <sortState xmlns:xlrd2="http://schemas.microsoft.com/office/spreadsheetml/2017/richdata2" ref="A2:I313">
    <sortCondition ref="A2:A313"/>
  </sortState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B570-61C8-435B-AFA9-732E81CCE8BC}">
  <dimension ref="A1:K72"/>
  <sheetViews>
    <sheetView topLeftCell="A48" workbookViewId="0">
      <selection activeCell="B2" sqref="B2"/>
    </sheetView>
  </sheetViews>
  <sheetFormatPr defaultRowHeight="14.25" x14ac:dyDescent="0.2"/>
  <cols>
    <col min="1" max="1" width="7.125" customWidth="1"/>
    <col min="2" max="2" width="16.375" customWidth="1"/>
    <col min="3" max="3" width="20" customWidth="1"/>
    <col min="4" max="4" width="20.875" customWidth="1"/>
    <col min="5" max="5" width="15.625" customWidth="1"/>
    <col min="6" max="6" width="17.5" customWidth="1"/>
    <col min="7" max="7" width="22" customWidth="1"/>
    <col min="8" max="8" width="23.375" customWidth="1"/>
  </cols>
  <sheetData>
    <row r="1" spans="1:11" ht="15.75" customHeight="1" x14ac:dyDescent="0.2">
      <c r="B1" t="s">
        <v>375</v>
      </c>
      <c r="C1" t="s">
        <v>376</v>
      </c>
      <c r="D1" t="s">
        <v>377</v>
      </c>
      <c r="G1" t="s">
        <v>378</v>
      </c>
      <c r="H1" t="s">
        <v>379</v>
      </c>
      <c r="I1" t="s">
        <v>437</v>
      </c>
      <c r="J1" t="s">
        <v>475</v>
      </c>
    </row>
    <row r="2" spans="1:11" x14ac:dyDescent="0.2">
      <c r="A2">
        <v>91</v>
      </c>
      <c r="B2">
        <v>6610400415</v>
      </c>
      <c r="C2" t="s">
        <v>374</v>
      </c>
      <c r="D2" t="s">
        <v>481</v>
      </c>
      <c r="E2">
        <v>20066104004152</v>
      </c>
      <c r="F2" t="s">
        <v>751</v>
      </c>
      <c r="G2" t="s">
        <v>752</v>
      </c>
      <c r="H2" t="s">
        <v>482</v>
      </c>
      <c r="I2" t="s">
        <v>753</v>
      </c>
      <c r="J2" t="s">
        <v>754</v>
      </c>
      <c r="K2" t="s">
        <v>755</v>
      </c>
    </row>
    <row r="3" spans="1:11" x14ac:dyDescent="0.2">
      <c r="A3">
        <v>92</v>
      </c>
      <c r="B3">
        <v>6610400423</v>
      </c>
      <c r="C3" t="s">
        <v>483</v>
      </c>
      <c r="D3" t="s">
        <v>484</v>
      </c>
      <c r="E3">
        <v>20066104004236</v>
      </c>
      <c r="F3" t="s">
        <v>751</v>
      </c>
      <c r="G3" t="s">
        <v>752</v>
      </c>
      <c r="H3" t="s">
        <v>482</v>
      </c>
      <c r="I3" t="s">
        <v>753</v>
      </c>
      <c r="J3" t="s">
        <v>754</v>
      </c>
      <c r="K3" t="s">
        <v>755</v>
      </c>
    </row>
    <row r="4" spans="1:11" x14ac:dyDescent="0.2">
      <c r="A4">
        <v>93</v>
      </c>
      <c r="B4">
        <v>6610400431</v>
      </c>
      <c r="C4" t="s">
        <v>485</v>
      </c>
      <c r="D4" t="s">
        <v>486</v>
      </c>
      <c r="E4">
        <v>20066104004319</v>
      </c>
      <c r="F4" t="s">
        <v>751</v>
      </c>
      <c r="G4" t="s">
        <v>752</v>
      </c>
      <c r="H4" t="s">
        <v>487</v>
      </c>
      <c r="I4" t="s">
        <v>753</v>
      </c>
      <c r="J4" t="s">
        <v>756</v>
      </c>
      <c r="K4" t="s">
        <v>755</v>
      </c>
    </row>
    <row r="5" spans="1:11" x14ac:dyDescent="0.2">
      <c r="A5">
        <v>94</v>
      </c>
      <c r="B5">
        <v>6610400440</v>
      </c>
      <c r="C5" t="s">
        <v>488</v>
      </c>
      <c r="D5" t="s">
        <v>489</v>
      </c>
      <c r="E5">
        <v>20066104004400</v>
      </c>
      <c r="F5" t="s">
        <v>751</v>
      </c>
      <c r="G5" t="s">
        <v>752</v>
      </c>
      <c r="H5" t="s">
        <v>487</v>
      </c>
      <c r="I5" t="s">
        <v>753</v>
      </c>
      <c r="J5" t="s">
        <v>754</v>
      </c>
      <c r="K5" t="s">
        <v>755</v>
      </c>
    </row>
    <row r="6" spans="1:11" x14ac:dyDescent="0.2">
      <c r="A6">
        <v>95</v>
      </c>
      <c r="B6">
        <v>6610400458</v>
      </c>
      <c r="C6" t="s">
        <v>490</v>
      </c>
      <c r="D6" t="s">
        <v>491</v>
      </c>
      <c r="E6">
        <v>20066104004582</v>
      </c>
      <c r="F6" t="s">
        <v>751</v>
      </c>
      <c r="G6" t="s">
        <v>752</v>
      </c>
      <c r="H6" t="s">
        <v>487</v>
      </c>
      <c r="I6" t="s">
        <v>753</v>
      </c>
      <c r="J6" t="s">
        <v>754</v>
      </c>
      <c r="K6" t="s">
        <v>755</v>
      </c>
    </row>
    <row r="7" spans="1:11" x14ac:dyDescent="0.2">
      <c r="A7">
        <v>96</v>
      </c>
      <c r="B7">
        <v>6610400466</v>
      </c>
      <c r="C7" t="s">
        <v>492</v>
      </c>
      <c r="D7" t="s">
        <v>493</v>
      </c>
      <c r="E7">
        <v>20066104004665</v>
      </c>
      <c r="F7" t="s">
        <v>751</v>
      </c>
      <c r="G7" t="s">
        <v>752</v>
      </c>
      <c r="H7" t="s">
        <v>487</v>
      </c>
      <c r="I7" t="s">
        <v>753</v>
      </c>
      <c r="J7" t="s">
        <v>754</v>
      </c>
      <c r="K7" t="s">
        <v>755</v>
      </c>
    </row>
    <row r="8" spans="1:11" x14ac:dyDescent="0.2">
      <c r="A8">
        <v>97</v>
      </c>
      <c r="B8">
        <v>6610400474</v>
      </c>
      <c r="C8" t="s">
        <v>494</v>
      </c>
      <c r="D8" t="s">
        <v>495</v>
      </c>
      <c r="E8">
        <v>20066104004749</v>
      </c>
      <c r="F8" t="s">
        <v>751</v>
      </c>
      <c r="G8" t="s">
        <v>752</v>
      </c>
      <c r="H8" t="s">
        <v>487</v>
      </c>
      <c r="I8" t="s">
        <v>753</v>
      </c>
      <c r="J8" t="s">
        <v>754</v>
      </c>
      <c r="K8" t="s">
        <v>755</v>
      </c>
    </row>
    <row r="9" spans="1:11" x14ac:dyDescent="0.2">
      <c r="A9">
        <v>98</v>
      </c>
      <c r="B9">
        <v>6610400482</v>
      </c>
      <c r="C9" t="s">
        <v>496</v>
      </c>
      <c r="D9" t="s">
        <v>497</v>
      </c>
      <c r="E9">
        <v>20066104004822</v>
      </c>
      <c r="F9" t="s">
        <v>751</v>
      </c>
      <c r="G9" t="s">
        <v>752</v>
      </c>
      <c r="H9" t="s">
        <v>498</v>
      </c>
      <c r="I9" t="s">
        <v>753</v>
      </c>
      <c r="J9" t="s">
        <v>756</v>
      </c>
      <c r="K9" t="s">
        <v>755</v>
      </c>
    </row>
    <row r="10" spans="1:11" x14ac:dyDescent="0.2">
      <c r="A10">
        <v>99</v>
      </c>
      <c r="B10">
        <v>6610400491</v>
      </c>
      <c r="C10" t="s">
        <v>499</v>
      </c>
      <c r="D10" t="s">
        <v>500</v>
      </c>
      <c r="E10">
        <v>20066104004913</v>
      </c>
      <c r="F10" t="s">
        <v>751</v>
      </c>
      <c r="G10" t="s">
        <v>752</v>
      </c>
      <c r="H10" t="s">
        <v>498</v>
      </c>
      <c r="I10" t="s">
        <v>753</v>
      </c>
      <c r="J10" t="s">
        <v>754</v>
      </c>
      <c r="K10" t="s">
        <v>755</v>
      </c>
    </row>
    <row r="11" spans="1:11" x14ac:dyDescent="0.2">
      <c r="A11">
        <v>100</v>
      </c>
      <c r="B11">
        <v>6610400504</v>
      </c>
      <c r="C11" t="s">
        <v>501</v>
      </c>
      <c r="D11" t="s">
        <v>502</v>
      </c>
      <c r="E11">
        <v>20066104005043</v>
      </c>
      <c r="F11" t="s">
        <v>751</v>
      </c>
      <c r="G11" t="s">
        <v>752</v>
      </c>
      <c r="H11" t="s">
        <v>498</v>
      </c>
      <c r="I11" t="s">
        <v>753</v>
      </c>
      <c r="J11" t="s">
        <v>756</v>
      </c>
      <c r="K11" t="s">
        <v>755</v>
      </c>
    </row>
    <row r="12" spans="1:11" x14ac:dyDescent="0.2">
      <c r="A12">
        <v>101</v>
      </c>
      <c r="B12">
        <v>6610400512</v>
      </c>
      <c r="C12" t="s">
        <v>503</v>
      </c>
      <c r="D12" t="s">
        <v>504</v>
      </c>
      <c r="E12">
        <v>20066104005126</v>
      </c>
      <c r="F12" t="s">
        <v>751</v>
      </c>
      <c r="G12" t="s">
        <v>752</v>
      </c>
      <c r="H12" t="s">
        <v>498</v>
      </c>
      <c r="I12" t="s">
        <v>753</v>
      </c>
      <c r="J12" t="s">
        <v>754</v>
      </c>
      <c r="K12" t="s">
        <v>755</v>
      </c>
    </row>
    <row r="13" spans="1:11" x14ac:dyDescent="0.2">
      <c r="A13">
        <v>102</v>
      </c>
      <c r="B13">
        <v>6610400521</v>
      </c>
      <c r="C13" t="s">
        <v>505</v>
      </c>
      <c r="D13" t="s">
        <v>506</v>
      </c>
      <c r="E13">
        <v>20066104005217</v>
      </c>
      <c r="F13" t="s">
        <v>751</v>
      </c>
      <c r="G13" t="s">
        <v>752</v>
      </c>
      <c r="H13" t="s">
        <v>507</v>
      </c>
      <c r="I13" t="s">
        <v>753</v>
      </c>
      <c r="J13" t="s">
        <v>756</v>
      </c>
      <c r="K13" t="s">
        <v>755</v>
      </c>
    </row>
    <row r="14" spans="1:11" x14ac:dyDescent="0.2">
      <c r="A14">
        <v>103</v>
      </c>
      <c r="B14">
        <v>6610400539</v>
      </c>
      <c r="C14" t="s">
        <v>508</v>
      </c>
      <c r="D14" t="s">
        <v>509</v>
      </c>
      <c r="E14">
        <v>20066104005399</v>
      </c>
      <c r="F14" t="s">
        <v>751</v>
      </c>
      <c r="G14" t="s">
        <v>752</v>
      </c>
      <c r="H14" t="s">
        <v>507</v>
      </c>
      <c r="I14" t="s">
        <v>753</v>
      </c>
      <c r="J14" t="s">
        <v>754</v>
      </c>
      <c r="K14" t="s">
        <v>755</v>
      </c>
    </row>
    <row r="15" spans="1:11" x14ac:dyDescent="0.2">
      <c r="A15">
        <v>104</v>
      </c>
      <c r="B15">
        <v>6610400547</v>
      </c>
      <c r="C15" t="s">
        <v>510</v>
      </c>
      <c r="D15" t="s">
        <v>511</v>
      </c>
      <c r="E15">
        <v>20066104005472</v>
      </c>
      <c r="F15" t="s">
        <v>751</v>
      </c>
      <c r="G15" t="s">
        <v>752</v>
      </c>
      <c r="H15" t="s">
        <v>512</v>
      </c>
      <c r="I15" t="s">
        <v>753</v>
      </c>
      <c r="J15" t="s">
        <v>754</v>
      </c>
      <c r="K15" t="s">
        <v>755</v>
      </c>
    </row>
    <row r="16" spans="1:11" x14ac:dyDescent="0.2">
      <c r="A16">
        <v>105</v>
      </c>
      <c r="B16">
        <v>6610400555</v>
      </c>
      <c r="C16" t="s">
        <v>513</v>
      </c>
      <c r="D16" t="s">
        <v>514</v>
      </c>
      <c r="E16">
        <v>20066104005555</v>
      </c>
      <c r="F16" t="s">
        <v>751</v>
      </c>
      <c r="G16" t="s">
        <v>752</v>
      </c>
      <c r="H16" t="s">
        <v>512</v>
      </c>
      <c r="I16" t="s">
        <v>753</v>
      </c>
      <c r="J16" t="s">
        <v>754</v>
      </c>
      <c r="K16" t="s">
        <v>755</v>
      </c>
    </row>
    <row r="17" spans="1:11" x14ac:dyDescent="0.2">
      <c r="A17">
        <v>106</v>
      </c>
      <c r="B17">
        <v>6610400571</v>
      </c>
      <c r="C17" t="s">
        <v>515</v>
      </c>
      <c r="D17" t="s">
        <v>516</v>
      </c>
      <c r="E17">
        <v>20066104005712</v>
      </c>
      <c r="F17" t="s">
        <v>751</v>
      </c>
      <c r="G17" t="s">
        <v>752</v>
      </c>
      <c r="H17" t="s">
        <v>512</v>
      </c>
      <c r="I17" t="s">
        <v>753</v>
      </c>
      <c r="J17" t="s">
        <v>754</v>
      </c>
      <c r="K17" t="s">
        <v>755</v>
      </c>
    </row>
    <row r="18" spans="1:11" x14ac:dyDescent="0.2">
      <c r="A18">
        <v>107</v>
      </c>
      <c r="B18">
        <v>6610403368</v>
      </c>
      <c r="C18" t="s">
        <v>518</v>
      </c>
      <c r="D18" t="s">
        <v>519</v>
      </c>
      <c r="E18">
        <v>20066104033680</v>
      </c>
      <c r="F18" t="s">
        <v>751</v>
      </c>
      <c r="G18" t="s">
        <v>752</v>
      </c>
      <c r="H18" t="s">
        <v>517</v>
      </c>
      <c r="I18" t="s">
        <v>753</v>
      </c>
      <c r="J18" t="s">
        <v>756</v>
      </c>
      <c r="K18" t="s">
        <v>755</v>
      </c>
    </row>
    <row r="19" spans="1:11" x14ac:dyDescent="0.2">
      <c r="A19">
        <v>108</v>
      </c>
      <c r="B19">
        <v>6610403376</v>
      </c>
      <c r="C19" t="s">
        <v>373</v>
      </c>
      <c r="D19" t="s">
        <v>520</v>
      </c>
      <c r="E19">
        <v>20066104033763</v>
      </c>
      <c r="F19" t="s">
        <v>751</v>
      </c>
      <c r="G19" t="s">
        <v>752</v>
      </c>
      <c r="H19" t="s">
        <v>517</v>
      </c>
      <c r="I19" t="s">
        <v>753</v>
      </c>
      <c r="J19" t="s">
        <v>754</v>
      </c>
      <c r="K19" t="s">
        <v>755</v>
      </c>
    </row>
    <row r="20" spans="1:11" x14ac:dyDescent="0.2">
      <c r="A20">
        <v>109</v>
      </c>
      <c r="B20">
        <v>6610403384</v>
      </c>
      <c r="C20" t="s">
        <v>521</v>
      </c>
      <c r="D20" t="s">
        <v>522</v>
      </c>
      <c r="E20">
        <v>20066104033847</v>
      </c>
      <c r="F20" t="s">
        <v>751</v>
      </c>
      <c r="G20" t="s">
        <v>752</v>
      </c>
      <c r="H20" t="s">
        <v>517</v>
      </c>
      <c r="I20" t="s">
        <v>753</v>
      </c>
      <c r="J20" t="s">
        <v>754</v>
      </c>
      <c r="K20" t="s">
        <v>755</v>
      </c>
    </row>
    <row r="21" spans="1:11" x14ac:dyDescent="0.2">
      <c r="A21">
        <v>110</v>
      </c>
      <c r="B21">
        <v>6610403392</v>
      </c>
      <c r="C21" t="s">
        <v>368</v>
      </c>
      <c r="D21" t="s">
        <v>523</v>
      </c>
      <c r="E21">
        <v>20066104033920</v>
      </c>
      <c r="F21" t="s">
        <v>751</v>
      </c>
      <c r="G21" t="s">
        <v>752</v>
      </c>
      <c r="H21" t="s">
        <v>524</v>
      </c>
      <c r="I21" t="s">
        <v>753</v>
      </c>
      <c r="J21" t="s">
        <v>754</v>
      </c>
      <c r="K21" t="s">
        <v>755</v>
      </c>
    </row>
    <row r="22" spans="1:11" x14ac:dyDescent="0.2">
      <c r="A22">
        <v>111</v>
      </c>
      <c r="B22">
        <v>6610403406</v>
      </c>
      <c r="C22" t="s">
        <v>525</v>
      </c>
      <c r="D22" t="s">
        <v>526</v>
      </c>
      <c r="E22">
        <v>20066104034068</v>
      </c>
      <c r="F22" t="s">
        <v>751</v>
      </c>
      <c r="G22" t="s">
        <v>752</v>
      </c>
      <c r="H22" t="s">
        <v>524</v>
      </c>
      <c r="I22" t="s">
        <v>753</v>
      </c>
      <c r="J22" t="s">
        <v>756</v>
      </c>
      <c r="K22" t="s">
        <v>755</v>
      </c>
    </row>
    <row r="23" spans="1:11" x14ac:dyDescent="0.2">
      <c r="A23">
        <v>112</v>
      </c>
      <c r="B23">
        <v>6610403414</v>
      </c>
      <c r="C23" t="s">
        <v>527</v>
      </c>
      <c r="D23" t="s">
        <v>528</v>
      </c>
      <c r="E23">
        <v>20066104034142</v>
      </c>
      <c r="F23" t="s">
        <v>751</v>
      </c>
      <c r="G23" t="s">
        <v>752</v>
      </c>
      <c r="H23" t="s">
        <v>524</v>
      </c>
      <c r="I23" t="s">
        <v>753</v>
      </c>
      <c r="J23" t="s">
        <v>756</v>
      </c>
      <c r="K23" t="s">
        <v>755</v>
      </c>
    </row>
    <row r="24" spans="1:11" x14ac:dyDescent="0.2">
      <c r="A24">
        <v>113</v>
      </c>
      <c r="B24">
        <v>6610403422</v>
      </c>
      <c r="C24" t="s">
        <v>529</v>
      </c>
      <c r="D24" t="s">
        <v>530</v>
      </c>
      <c r="E24">
        <v>20066104034225</v>
      </c>
      <c r="F24" t="s">
        <v>751</v>
      </c>
      <c r="G24" t="s">
        <v>752</v>
      </c>
      <c r="H24" t="s">
        <v>531</v>
      </c>
      <c r="I24" t="s">
        <v>753</v>
      </c>
      <c r="J24" t="s">
        <v>754</v>
      </c>
      <c r="K24" t="s">
        <v>755</v>
      </c>
    </row>
    <row r="25" spans="1:11" x14ac:dyDescent="0.2">
      <c r="A25">
        <v>114</v>
      </c>
      <c r="B25">
        <v>6610403431</v>
      </c>
      <c r="C25" t="s">
        <v>532</v>
      </c>
      <c r="D25" t="s">
        <v>533</v>
      </c>
      <c r="E25">
        <v>20066104034316</v>
      </c>
      <c r="F25" t="s">
        <v>751</v>
      </c>
      <c r="G25" t="s">
        <v>752</v>
      </c>
      <c r="H25" t="s">
        <v>534</v>
      </c>
      <c r="I25" t="s">
        <v>753</v>
      </c>
      <c r="J25" t="s">
        <v>756</v>
      </c>
      <c r="K25" t="s">
        <v>755</v>
      </c>
    </row>
    <row r="26" spans="1:11" x14ac:dyDescent="0.2">
      <c r="A26">
        <v>115</v>
      </c>
      <c r="B26">
        <v>6610403449</v>
      </c>
      <c r="C26" t="s">
        <v>535</v>
      </c>
      <c r="D26" t="s">
        <v>511</v>
      </c>
      <c r="E26">
        <v>20066104034498</v>
      </c>
      <c r="F26" t="s">
        <v>751</v>
      </c>
      <c r="G26" t="s">
        <v>752</v>
      </c>
      <c r="H26" t="s">
        <v>536</v>
      </c>
      <c r="I26" t="s">
        <v>753</v>
      </c>
      <c r="J26" t="s">
        <v>754</v>
      </c>
      <c r="K26" t="s">
        <v>755</v>
      </c>
    </row>
    <row r="27" spans="1:11" x14ac:dyDescent="0.2">
      <c r="A27">
        <v>116</v>
      </c>
      <c r="B27">
        <v>6610403465</v>
      </c>
      <c r="C27" t="s">
        <v>537</v>
      </c>
      <c r="D27" t="s">
        <v>538</v>
      </c>
      <c r="E27">
        <v>20066104034654</v>
      </c>
      <c r="F27" t="s">
        <v>751</v>
      </c>
      <c r="G27" t="s">
        <v>752</v>
      </c>
      <c r="H27" t="s">
        <v>539</v>
      </c>
      <c r="I27" t="s">
        <v>753</v>
      </c>
      <c r="J27" t="s">
        <v>754</v>
      </c>
      <c r="K27" t="s">
        <v>755</v>
      </c>
    </row>
    <row r="28" spans="1:11" x14ac:dyDescent="0.2">
      <c r="A28">
        <v>117</v>
      </c>
      <c r="B28">
        <v>6610403473</v>
      </c>
      <c r="C28" t="s">
        <v>540</v>
      </c>
      <c r="D28" t="s">
        <v>541</v>
      </c>
      <c r="E28">
        <v>20066104034738</v>
      </c>
      <c r="F28" t="s">
        <v>751</v>
      </c>
      <c r="G28" t="s">
        <v>752</v>
      </c>
      <c r="H28" t="s">
        <v>539</v>
      </c>
      <c r="I28" t="s">
        <v>753</v>
      </c>
      <c r="J28" t="s">
        <v>754</v>
      </c>
      <c r="K28" t="s">
        <v>755</v>
      </c>
    </row>
    <row r="29" spans="1:11" x14ac:dyDescent="0.2">
      <c r="A29">
        <v>118</v>
      </c>
      <c r="B29">
        <v>6610403490</v>
      </c>
      <c r="C29" t="s">
        <v>542</v>
      </c>
      <c r="D29" t="s">
        <v>543</v>
      </c>
      <c r="E29">
        <v>20066104034902</v>
      </c>
      <c r="F29" t="s">
        <v>751</v>
      </c>
      <c r="G29" t="s">
        <v>752</v>
      </c>
      <c r="H29" t="s">
        <v>539</v>
      </c>
      <c r="I29" t="s">
        <v>753</v>
      </c>
      <c r="J29" t="s">
        <v>754</v>
      </c>
      <c r="K29" t="s">
        <v>755</v>
      </c>
    </row>
    <row r="30" spans="1:11" x14ac:dyDescent="0.2">
      <c r="A30">
        <v>119</v>
      </c>
      <c r="B30">
        <v>6610403503</v>
      </c>
      <c r="C30" t="s">
        <v>544</v>
      </c>
      <c r="D30" t="s">
        <v>545</v>
      </c>
      <c r="E30">
        <v>20066104035032</v>
      </c>
      <c r="F30" t="s">
        <v>751</v>
      </c>
      <c r="G30" t="s">
        <v>752</v>
      </c>
      <c r="H30" t="s">
        <v>539</v>
      </c>
      <c r="I30" t="s">
        <v>753</v>
      </c>
      <c r="J30" t="s">
        <v>754</v>
      </c>
      <c r="K30" t="s">
        <v>755</v>
      </c>
    </row>
    <row r="31" spans="1:11" x14ac:dyDescent="0.2">
      <c r="A31">
        <v>120</v>
      </c>
      <c r="B31">
        <v>6610403511</v>
      </c>
      <c r="C31" t="s">
        <v>546</v>
      </c>
      <c r="D31" t="s">
        <v>547</v>
      </c>
      <c r="E31">
        <v>20066104035115</v>
      </c>
      <c r="F31" t="s">
        <v>751</v>
      </c>
      <c r="G31" t="s">
        <v>752</v>
      </c>
      <c r="H31" t="s">
        <v>548</v>
      </c>
      <c r="I31" t="s">
        <v>753</v>
      </c>
      <c r="J31" t="s">
        <v>756</v>
      </c>
      <c r="K31" t="s">
        <v>755</v>
      </c>
    </row>
    <row r="32" spans="1:11" x14ac:dyDescent="0.2">
      <c r="A32">
        <v>121</v>
      </c>
      <c r="B32">
        <v>6610403520</v>
      </c>
      <c r="C32" t="s">
        <v>549</v>
      </c>
      <c r="D32" t="s">
        <v>550</v>
      </c>
      <c r="E32">
        <v>20066104035206</v>
      </c>
      <c r="F32" t="s">
        <v>751</v>
      </c>
      <c r="G32" t="s">
        <v>752</v>
      </c>
      <c r="H32" t="s">
        <v>548</v>
      </c>
      <c r="I32" t="s">
        <v>753</v>
      </c>
      <c r="J32" t="s">
        <v>756</v>
      </c>
      <c r="K32" t="s">
        <v>755</v>
      </c>
    </row>
    <row r="33" spans="1:11" x14ac:dyDescent="0.2">
      <c r="A33">
        <v>122</v>
      </c>
      <c r="B33">
        <v>6610403538</v>
      </c>
      <c r="C33" t="s">
        <v>551</v>
      </c>
      <c r="D33" t="s">
        <v>552</v>
      </c>
      <c r="E33">
        <v>20066104035388</v>
      </c>
      <c r="F33" t="s">
        <v>751</v>
      </c>
      <c r="G33" t="s">
        <v>752</v>
      </c>
      <c r="H33" t="s">
        <v>548</v>
      </c>
      <c r="I33" t="s">
        <v>753</v>
      </c>
      <c r="J33" t="s">
        <v>754</v>
      </c>
      <c r="K33" t="s">
        <v>755</v>
      </c>
    </row>
    <row r="34" spans="1:11" x14ac:dyDescent="0.2">
      <c r="A34">
        <v>123</v>
      </c>
      <c r="B34">
        <v>6610403546</v>
      </c>
      <c r="C34" t="s">
        <v>553</v>
      </c>
      <c r="D34" t="s">
        <v>554</v>
      </c>
      <c r="E34">
        <v>20066104035461</v>
      </c>
      <c r="F34" t="s">
        <v>751</v>
      </c>
      <c r="G34" t="s">
        <v>752</v>
      </c>
      <c r="H34" t="s">
        <v>548</v>
      </c>
      <c r="I34" t="s">
        <v>753</v>
      </c>
      <c r="J34" t="s">
        <v>754</v>
      </c>
      <c r="K34" t="s">
        <v>755</v>
      </c>
    </row>
    <row r="35" spans="1:11" x14ac:dyDescent="0.2">
      <c r="A35">
        <v>85</v>
      </c>
      <c r="B35">
        <v>6610401349</v>
      </c>
      <c r="C35" t="s">
        <v>555</v>
      </c>
      <c r="D35" t="s">
        <v>556</v>
      </c>
      <c r="E35">
        <v>20066104013492</v>
      </c>
      <c r="F35" t="s">
        <v>751</v>
      </c>
      <c r="G35" t="s">
        <v>757</v>
      </c>
      <c r="H35" t="s">
        <v>557</v>
      </c>
      <c r="I35" t="s">
        <v>753</v>
      </c>
      <c r="J35" t="s">
        <v>754</v>
      </c>
      <c r="K35" t="s">
        <v>755</v>
      </c>
    </row>
    <row r="36" spans="1:11" x14ac:dyDescent="0.2">
      <c r="A36">
        <v>86</v>
      </c>
      <c r="B36">
        <v>6610401357</v>
      </c>
      <c r="C36" t="s">
        <v>558</v>
      </c>
      <c r="D36" t="s">
        <v>559</v>
      </c>
      <c r="E36">
        <v>20066104013575</v>
      </c>
      <c r="F36" t="s">
        <v>751</v>
      </c>
      <c r="G36" t="s">
        <v>757</v>
      </c>
      <c r="H36" t="s">
        <v>557</v>
      </c>
      <c r="I36" t="s">
        <v>753</v>
      </c>
      <c r="J36" t="s">
        <v>756</v>
      </c>
      <c r="K36" t="s">
        <v>755</v>
      </c>
    </row>
    <row r="37" spans="1:11" x14ac:dyDescent="0.2">
      <c r="A37">
        <v>87</v>
      </c>
      <c r="B37">
        <v>6610401365</v>
      </c>
      <c r="C37" t="s">
        <v>560</v>
      </c>
      <c r="D37" t="s">
        <v>561</v>
      </c>
      <c r="E37">
        <v>20066104013658</v>
      </c>
      <c r="F37" t="s">
        <v>751</v>
      </c>
      <c r="G37" t="s">
        <v>757</v>
      </c>
      <c r="H37" t="s">
        <v>557</v>
      </c>
      <c r="I37" t="s">
        <v>753</v>
      </c>
      <c r="J37" t="s">
        <v>754</v>
      </c>
      <c r="K37" t="s">
        <v>755</v>
      </c>
    </row>
    <row r="38" spans="1:11" x14ac:dyDescent="0.2">
      <c r="A38">
        <v>88</v>
      </c>
      <c r="B38">
        <v>6610401373</v>
      </c>
      <c r="C38" t="s">
        <v>562</v>
      </c>
      <c r="D38" t="s">
        <v>563</v>
      </c>
      <c r="E38">
        <v>20066104013732</v>
      </c>
      <c r="F38" t="s">
        <v>751</v>
      </c>
      <c r="G38" t="s">
        <v>757</v>
      </c>
      <c r="H38" t="s">
        <v>507</v>
      </c>
      <c r="I38" t="s">
        <v>753</v>
      </c>
      <c r="J38" t="s">
        <v>754</v>
      </c>
      <c r="K38" t="s">
        <v>755</v>
      </c>
    </row>
    <row r="39" spans="1:11" x14ac:dyDescent="0.2">
      <c r="A39">
        <v>89</v>
      </c>
      <c r="B39">
        <v>6610401381</v>
      </c>
      <c r="C39" t="s">
        <v>564</v>
      </c>
      <c r="D39" t="s">
        <v>565</v>
      </c>
      <c r="E39">
        <v>20066104013815</v>
      </c>
      <c r="F39" t="s">
        <v>751</v>
      </c>
      <c r="G39" t="s">
        <v>757</v>
      </c>
      <c r="H39" t="s">
        <v>566</v>
      </c>
      <c r="I39" t="s">
        <v>753</v>
      </c>
      <c r="J39" t="s">
        <v>756</v>
      </c>
      <c r="K39" t="s">
        <v>755</v>
      </c>
    </row>
    <row r="40" spans="1:11" x14ac:dyDescent="0.2">
      <c r="A40">
        <v>90</v>
      </c>
      <c r="B40">
        <v>6610401390</v>
      </c>
      <c r="C40" t="s">
        <v>369</v>
      </c>
      <c r="D40" t="s">
        <v>567</v>
      </c>
      <c r="E40">
        <v>20066104013906</v>
      </c>
      <c r="F40" t="s">
        <v>751</v>
      </c>
      <c r="G40" t="s">
        <v>757</v>
      </c>
      <c r="H40" t="s">
        <v>566</v>
      </c>
      <c r="I40" t="s">
        <v>753</v>
      </c>
      <c r="J40" t="s">
        <v>754</v>
      </c>
      <c r="K40" t="s">
        <v>755</v>
      </c>
    </row>
    <row r="41" spans="1:11" x14ac:dyDescent="0.2">
      <c r="A41">
        <v>91</v>
      </c>
      <c r="B41">
        <v>6610401403</v>
      </c>
      <c r="C41" t="s">
        <v>568</v>
      </c>
      <c r="D41" t="s">
        <v>569</v>
      </c>
      <c r="E41">
        <v>20066104014037</v>
      </c>
      <c r="F41" t="s">
        <v>751</v>
      </c>
      <c r="G41" t="s">
        <v>757</v>
      </c>
      <c r="H41" t="s">
        <v>570</v>
      </c>
      <c r="I41" t="s">
        <v>753</v>
      </c>
      <c r="J41" t="s">
        <v>756</v>
      </c>
      <c r="K41" t="s">
        <v>755</v>
      </c>
    </row>
    <row r="42" spans="1:11" x14ac:dyDescent="0.2">
      <c r="A42">
        <v>92</v>
      </c>
      <c r="B42">
        <v>6610401411</v>
      </c>
      <c r="C42" t="s">
        <v>571</v>
      </c>
      <c r="D42" t="s">
        <v>572</v>
      </c>
      <c r="E42">
        <v>20066104014110</v>
      </c>
      <c r="F42" t="s">
        <v>751</v>
      </c>
      <c r="G42" t="s">
        <v>757</v>
      </c>
      <c r="H42" t="s">
        <v>570</v>
      </c>
      <c r="I42" t="s">
        <v>753</v>
      </c>
      <c r="J42" t="s">
        <v>754</v>
      </c>
      <c r="K42" t="s">
        <v>755</v>
      </c>
    </row>
    <row r="43" spans="1:11" x14ac:dyDescent="0.2">
      <c r="A43">
        <v>93</v>
      </c>
      <c r="B43">
        <v>6610401420</v>
      </c>
      <c r="C43" t="s">
        <v>573</v>
      </c>
      <c r="D43" t="s">
        <v>574</v>
      </c>
      <c r="E43">
        <v>20066104014201</v>
      </c>
      <c r="F43" t="s">
        <v>751</v>
      </c>
      <c r="G43" t="s">
        <v>757</v>
      </c>
      <c r="H43" t="s">
        <v>570</v>
      </c>
      <c r="I43" t="s">
        <v>753</v>
      </c>
      <c r="J43" t="s">
        <v>756</v>
      </c>
      <c r="K43" t="s">
        <v>755</v>
      </c>
    </row>
    <row r="44" spans="1:11" x14ac:dyDescent="0.2">
      <c r="A44">
        <v>94</v>
      </c>
      <c r="B44">
        <v>6610401446</v>
      </c>
      <c r="C44" t="s">
        <v>575</v>
      </c>
      <c r="D44" t="s">
        <v>576</v>
      </c>
      <c r="E44">
        <v>20066104014466</v>
      </c>
      <c r="F44" t="s">
        <v>751</v>
      </c>
      <c r="G44" t="s">
        <v>757</v>
      </c>
      <c r="H44" t="s">
        <v>570</v>
      </c>
      <c r="I44" t="s">
        <v>753</v>
      </c>
      <c r="J44" t="s">
        <v>754</v>
      </c>
      <c r="K44" t="s">
        <v>755</v>
      </c>
    </row>
    <row r="45" spans="1:11" x14ac:dyDescent="0.2">
      <c r="A45">
        <v>95</v>
      </c>
      <c r="B45">
        <v>6610401454</v>
      </c>
      <c r="C45" t="s">
        <v>577</v>
      </c>
      <c r="D45" t="s">
        <v>578</v>
      </c>
      <c r="E45">
        <v>20066104014540</v>
      </c>
      <c r="F45" t="s">
        <v>751</v>
      </c>
      <c r="G45" t="s">
        <v>757</v>
      </c>
      <c r="H45" t="s">
        <v>570</v>
      </c>
      <c r="I45" t="s">
        <v>753</v>
      </c>
      <c r="J45" t="s">
        <v>756</v>
      </c>
      <c r="K45" t="s">
        <v>755</v>
      </c>
    </row>
    <row r="46" spans="1:11" x14ac:dyDescent="0.2">
      <c r="A46">
        <v>96</v>
      </c>
      <c r="B46">
        <v>6610401462</v>
      </c>
      <c r="C46" t="s">
        <v>579</v>
      </c>
      <c r="D46" t="s">
        <v>580</v>
      </c>
      <c r="E46">
        <v>20066104014623</v>
      </c>
      <c r="F46" t="s">
        <v>751</v>
      </c>
      <c r="G46" t="s">
        <v>757</v>
      </c>
      <c r="H46" t="s">
        <v>581</v>
      </c>
      <c r="I46" t="s">
        <v>753</v>
      </c>
      <c r="J46" t="s">
        <v>754</v>
      </c>
      <c r="K46" t="s">
        <v>755</v>
      </c>
    </row>
    <row r="47" spans="1:11" x14ac:dyDescent="0.2">
      <c r="A47">
        <v>97</v>
      </c>
      <c r="B47">
        <v>6610401471</v>
      </c>
      <c r="C47" t="s">
        <v>582</v>
      </c>
      <c r="D47" t="s">
        <v>583</v>
      </c>
      <c r="E47">
        <v>20066104014714</v>
      </c>
      <c r="F47" t="s">
        <v>751</v>
      </c>
      <c r="G47" t="s">
        <v>757</v>
      </c>
      <c r="H47" t="s">
        <v>566</v>
      </c>
      <c r="I47" t="s">
        <v>753</v>
      </c>
      <c r="J47" t="s">
        <v>754</v>
      </c>
      <c r="K47" t="s">
        <v>755</v>
      </c>
    </row>
    <row r="48" spans="1:11" x14ac:dyDescent="0.2">
      <c r="A48">
        <v>98</v>
      </c>
      <c r="B48">
        <v>6610401489</v>
      </c>
      <c r="C48" t="s">
        <v>584</v>
      </c>
      <c r="D48" t="s">
        <v>585</v>
      </c>
      <c r="E48">
        <v>20066104014896</v>
      </c>
      <c r="F48" t="s">
        <v>751</v>
      </c>
      <c r="G48" t="s">
        <v>757</v>
      </c>
      <c r="H48" t="s">
        <v>507</v>
      </c>
      <c r="I48" t="s">
        <v>753</v>
      </c>
      <c r="J48" t="s">
        <v>754</v>
      </c>
      <c r="K48" t="s">
        <v>755</v>
      </c>
    </row>
    <row r="49" spans="1:11" x14ac:dyDescent="0.2">
      <c r="A49">
        <v>99</v>
      </c>
      <c r="B49">
        <v>6610401497</v>
      </c>
      <c r="C49" t="s">
        <v>586</v>
      </c>
      <c r="D49" t="s">
        <v>587</v>
      </c>
      <c r="E49">
        <v>20066104014979</v>
      </c>
      <c r="F49" t="s">
        <v>751</v>
      </c>
      <c r="G49" t="s">
        <v>757</v>
      </c>
      <c r="H49" t="s">
        <v>507</v>
      </c>
      <c r="I49" t="s">
        <v>753</v>
      </c>
      <c r="J49" t="s">
        <v>754</v>
      </c>
      <c r="K49" t="s">
        <v>755</v>
      </c>
    </row>
    <row r="50" spans="1:11" x14ac:dyDescent="0.2">
      <c r="A50">
        <v>100</v>
      </c>
      <c r="B50">
        <v>6610401501</v>
      </c>
      <c r="C50" t="s">
        <v>588</v>
      </c>
      <c r="D50" t="s">
        <v>589</v>
      </c>
      <c r="E50">
        <v>20066104015018</v>
      </c>
      <c r="F50" t="s">
        <v>751</v>
      </c>
      <c r="G50" t="s">
        <v>757</v>
      </c>
      <c r="H50" t="s">
        <v>590</v>
      </c>
      <c r="I50" t="s">
        <v>753</v>
      </c>
      <c r="J50" t="s">
        <v>754</v>
      </c>
      <c r="K50" t="s">
        <v>755</v>
      </c>
    </row>
    <row r="51" spans="1:11" x14ac:dyDescent="0.2">
      <c r="A51">
        <v>101</v>
      </c>
      <c r="B51">
        <v>6610401519</v>
      </c>
      <c r="C51" t="s">
        <v>591</v>
      </c>
      <c r="D51" t="s">
        <v>592</v>
      </c>
      <c r="E51">
        <v>20066104015190</v>
      </c>
      <c r="F51" t="s">
        <v>751</v>
      </c>
      <c r="G51" t="s">
        <v>757</v>
      </c>
      <c r="H51" t="s">
        <v>590</v>
      </c>
      <c r="I51" t="s">
        <v>753</v>
      </c>
      <c r="J51" t="s">
        <v>754</v>
      </c>
      <c r="K51" t="s">
        <v>755</v>
      </c>
    </row>
    <row r="52" spans="1:11" x14ac:dyDescent="0.2">
      <c r="A52">
        <v>102</v>
      </c>
      <c r="B52">
        <v>6610401527</v>
      </c>
      <c r="C52" t="s">
        <v>593</v>
      </c>
      <c r="D52" t="s">
        <v>594</v>
      </c>
      <c r="E52">
        <v>20066104015273</v>
      </c>
      <c r="F52" t="s">
        <v>751</v>
      </c>
      <c r="G52" t="s">
        <v>757</v>
      </c>
      <c r="H52" t="s">
        <v>590</v>
      </c>
      <c r="I52" t="s">
        <v>753</v>
      </c>
      <c r="J52" t="s">
        <v>754</v>
      </c>
      <c r="K52" t="s">
        <v>755</v>
      </c>
    </row>
    <row r="53" spans="1:11" x14ac:dyDescent="0.2">
      <c r="A53">
        <v>103</v>
      </c>
      <c r="B53">
        <v>6610401535</v>
      </c>
      <c r="C53" t="s">
        <v>595</v>
      </c>
      <c r="D53" t="s">
        <v>596</v>
      </c>
      <c r="E53">
        <v>20066104015356</v>
      </c>
      <c r="F53" t="s">
        <v>751</v>
      </c>
      <c r="G53" t="s">
        <v>757</v>
      </c>
      <c r="H53" t="s">
        <v>517</v>
      </c>
      <c r="I53" t="s">
        <v>753</v>
      </c>
      <c r="J53" t="s">
        <v>754</v>
      </c>
      <c r="K53" t="s">
        <v>755</v>
      </c>
    </row>
    <row r="54" spans="1:11" x14ac:dyDescent="0.2">
      <c r="A54">
        <v>104</v>
      </c>
      <c r="B54">
        <v>6610402621</v>
      </c>
      <c r="C54" t="s">
        <v>597</v>
      </c>
      <c r="D54" t="s">
        <v>598</v>
      </c>
      <c r="E54">
        <v>20066104026213</v>
      </c>
      <c r="F54" t="s">
        <v>751</v>
      </c>
      <c r="G54" t="s">
        <v>757</v>
      </c>
      <c r="H54" t="s">
        <v>482</v>
      </c>
      <c r="I54" t="s">
        <v>753</v>
      </c>
      <c r="J54" t="s">
        <v>754</v>
      </c>
      <c r="K54" t="s">
        <v>755</v>
      </c>
    </row>
    <row r="55" spans="1:11" x14ac:dyDescent="0.2">
      <c r="A55">
        <v>105</v>
      </c>
      <c r="B55">
        <v>6610405298</v>
      </c>
      <c r="C55" t="s">
        <v>599</v>
      </c>
      <c r="D55" t="s">
        <v>600</v>
      </c>
      <c r="E55">
        <v>20066104052987</v>
      </c>
      <c r="F55" t="s">
        <v>751</v>
      </c>
      <c r="G55" t="s">
        <v>757</v>
      </c>
      <c r="H55" t="s">
        <v>590</v>
      </c>
      <c r="I55" t="s">
        <v>753</v>
      </c>
      <c r="J55" t="s">
        <v>754</v>
      </c>
      <c r="K55" t="s">
        <v>755</v>
      </c>
    </row>
    <row r="56" spans="1:11" x14ac:dyDescent="0.2">
      <c r="A56">
        <v>106</v>
      </c>
      <c r="B56">
        <v>6610405310</v>
      </c>
      <c r="C56" t="s">
        <v>370</v>
      </c>
      <c r="D56" t="s">
        <v>601</v>
      </c>
      <c r="E56">
        <v>20066104053100</v>
      </c>
      <c r="F56" t="s">
        <v>751</v>
      </c>
      <c r="G56" t="s">
        <v>757</v>
      </c>
      <c r="H56" t="s">
        <v>557</v>
      </c>
      <c r="I56" t="s">
        <v>753</v>
      </c>
      <c r="J56" t="s">
        <v>754</v>
      </c>
      <c r="K56" t="s">
        <v>755</v>
      </c>
    </row>
    <row r="57" spans="1:11" x14ac:dyDescent="0.2">
      <c r="A57">
        <v>107</v>
      </c>
      <c r="B57">
        <v>6610405328</v>
      </c>
      <c r="C57" t="s">
        <v>602</v>
      </c>
      <c r="D57" t="s">
        <v>603</v>
      </c>
      <c r="E57">
        <v>20066104053282</v>
      </c>
      <c r="F57" t="s">
        <v>751</v>
      </c>
      <c r="G57" t="s">
        <v>757</v>
      </c>
      <c r="H57" t="s">
        <v>604</v>
      </c>
      <c r="I57" t="s">
        <v>753</v>
      </c>
      <c r="J57" t="s">
        <v>756</v>
      </c>
      <c r="K57" t="s">
        <v>755</v>
      </c>
    </row>
    <row r="58" spans="1:11" x14ac:dyDescent="0.2">
      <c r="A58">
        <v>108</v>
      </c>
      <c r="B58">
        <v>6610405336</v>
      </c>
      <c r="C58" t="s">
        <v>605</v>
      </c>
      <c r="D58" t="s">
        <v>606</v>
      </c>
      <c r="E58">
        <v>20066104053365</v>
      </c>
      <c r="F58" t="s">
        <v>751</v>
      </c>
      <c r="G58" t="s">
        <v>757</v>
      </c>
      <c r="H58" t="s">
        <v>604</v>
      </c>
      <c r="I58" t="s">
        <v>753</v>
      </c>
      <c r="J58" t="s">
        <v>754</v>
      </c>
      <c r="K58" t="s">
        <v>755</v>
      </c>
    </row>
    <row r="59" spans="1:11" x14ac:dyDescent="0.2">
      <c r="A59">
        <v>109</v>
      </c>
      <c r="B59">
        <v>6610405344</v>
      </c>
      <c r="C59" t="s">
        <v>607</v>
      </c>
      <c r="D59" t="s">
        <v>608</v>
      </c>
      <c r="E59">
        <v>20066104053449</v>
      </c>
      <c r="F59" t="s">
        <v>751</v>
      </c>
      <c r="G59" t="s">
        <v>757</v>
      </c>
      <c r="H59" t="s">
        <v>609</v>
      </c>
      <c r="I59" t="s">
        <v>753</v>
      </c>
      <c r="J59" t="s">
        <v>756</v>
      </c>
      <c r="K59" t="s">
        <v>755</v>
      </c>
    </row>
    <row r="60" spans="1:11" x14ac:dyDescent="0.2">
      <c r="A60">
        <v>110</v>
      </c>
      <c r="B60">
        <v>6610405352</v>
      </c>
      <c r="C60" t="s">
        <v>610</v>
      </c>
      <c r="D60" t="s">
        <v>367</v>
      </c>
      <c r="E60">
        <v>20066104053522</v>
      </c>
      <c r="F60" t="s">
        <v>751</v>
      </c>
      <c r="G60" t="s">
        <v>757</v>
      </c>
      <c r="H60" t="s">
        <v>609</v>
      </c>
      <c r="I60" t="s">
        <v>753</v>
      </c>
      <c r="J60" t="s">
        <v>754</v>
      </c>
      <c r="K60" t="s">
        <v>755</v>
      </c>
    </row>
    <row r="61" spans="1:11" x14ac:dyDescent="0.2">
      <c r="A61">
        <v>111</v>
      </c>
      <c r="B61">
        <v>6610405361</v>
      </c>
      <c r="C61" t="s">
        <v>479</v>
      </c>
      <c r="D61" t="s">
        <v>611</v>
      </c>
      <c r="E61">
        <v>20066104053613</v>
      </c>
      <c r="F61" t="s">
        <v>751</v>
      </c>
      <c r="G61" t="s">
        <v>757</v>
      </c>
      <c r="H61" t="s">
        <v>609</v>
      </c>
      <c r="I61" t="s">
        <v>753</v>
      </c>
      <c r="J61" t="s">
        <v>754</v>
      </c>
      <c r="K61" t="s">
        <v>755</v>
      </c>
    </row>
    <row r="62" spans="1:11" x14ac:dyDescent="0.2">
      <c r="A62">
        <v>112</v>
      </c>
      <c r="B62">
        <v>6610405379</v>
      </c>
      <c r="C62" t="s">
        <v>612</v>
      </c>
      <c r="D62" t="s">
        <v>613</v>
      </c>
      <c r="E62">
        <v>20066104053795</v>
      </c>
      <c r="F62" t="s">
        <v>751</v>
      </c>
      <c r="G62" t="s">
        <v>757</v>
      </c>
      <c r="H62" t="s">
        <v>609</v>
      </c>
      <c r="I62" t="s">
        <v>753</v>
      </c>
      <c r="J62" t="s">
        <v>756</v>
      </c>
      <c r="K62" t="s">
        <v>755</v>
      </c>
    </row>
    <row r="63" spans="1:11" x14ac:dyDescent="0.2">
      <c r="A63">
        <v>113</v>
      </c>
      <c r="B63">
        <v>6610405387</v>
      </c>
      <c r="C63" t="s">
        <v>372</v>
      </c>
      <c r="D63" t="s">
        <v>614</v>
      </c>
      <c r="E63">
        <v>20066104053878</v>
      </c>
      <c r="F63" t="s">
        <v>751</v>
      </c>
      <c r="G63" t="s">
        <v>757</v>
      </c>
      <c r="H63" t="s">
        <v>615</v>
      </c>
      <c r="I63" t="s">
        <v>753</v>
      </c>
      <c r="J63" t="s">
        <v>754</v>
      </c>
      <c r="K63" t="s">
        <v>755</v>
      </c>
    </row>
    <row r="64" spans="1:11" x14ac:dyDescent="0.2">
      <c r="A64">
        <v>114</v>
      </c>
      <c r="B64">
        <v>6610405395</v>
      </c>
      <c r="C64" t="s">
        <v>616</v>
      </c>
      <c r="D64" t="s">
        <v>617</v>
      </c>
      <c r="E64">
        <v>20066104053951</v>
      </c>
      <c r="F64" t="s">
        <v>751</v>
      </c>
      <c r="G64" t="s">
        <v>757</v>
      </c>
      <c r="H64" t="s">
        <v>615</v>
      </c>
      <c r="I64" t="s">
        <v>753</v>
      </c>
      <c r="J64" t="s">
        <v>754</v>
      </c>
      <c r="K64" t="s">
        <v>755</v>
      </c>
    </row>
    <row r="65" spans="1:11" x14ac:dyDescent="0.2">
      <c r="A65">
        <v>115</v>
      </c>
      <c r="B65">
        <v>6610405409</v>
      </c>
      <c r="C65" t="s">
        <v>371</v>
      </c>
      <c r="D65" t="s">
        <v>618</v>
      </c>
      <c r="E65">
        <v>20066104054090</v>
      </c>
      <c r="F65" t="s">
        <v>751</v>
      </c>
      <c r="G65" t="s">
        <v>757</v>
      </c>
      <c r="H65" t="s">
        <v>615</v>
      </c>
      <c r="I65" t="s">
        <v>753</v>
      </c>
      <c r="J65" t="s">
        <v>754</v>
      </c>
      <c r="K65" t="s">
        <v>755</v>
      </c>
    </row>
    <row r="66" spans="1:11" x14ac:dyDescent="0.2">
      <c r="A66">
        <v>116</v>
      </c>
      <c r="B66">
        <v>6610405417</v>
      </c>
      <c r="C66" t="s">
        <v>619</v>
      </c>
      <c r="D66" t="s">
        <v>620</v>
      </c>
      <c r="E66">
        <v>20066104054173</v>
      </c>
      <c r="F66" t="s">
        <v>751</v>
      </c>
      <c r="G66" t="s">
        <v>757</v>
      </c>
      <c r="H66" t="s">
        <v>621</v>
      </c>
      <c r="I66" t="s">
        <v>753</v>
      </c>
      <c r="J66" t="s">
        <v>756</v>
      </c>
      <c r="K66" t="s">
        <v>755</v>
      </c>
    </row>
    <row r="67" spans="1:11" x14ac:dyDescent="0.2">
      <c r="A67">
        <v>117</v>
      </c>
      <c r="B67">
        <v>6610405425</v>
      </c>
      <c r="C67" t="s">
        <v>622</v>
      </c>
      <c r="D67" t="s">
        <v>623</v>
      </c>
      <c r="E67">
        <v>20066104054256</v>
      </c>
      <c r="F67" t="s">
        <v>751</v>
      </c>
      <c r="G67" t="s">
        <v>757</v>
      </c>
      <c r="H67" t="s">
        <v>621</v>
      </c>
      <c r="I67" t="s">
        <v>753</v>
      </c>
      <c r="J67" t="s">
        <v>754</v>
      </c>
      <c r="K67" t="s">
        <v>755</v>
      </c>
    </row>
    <row r="68" spans="1:11" x14ac:dyDescent="0.2">
      <c r="A68">
        <v>118</v>
      </c>
      <c r="B68">
        <v>6610405433</v>
      </c>
      <c r="C68" t="s">
        <v>624</v>
      </c>
      <c r="D68" t="s">
        <v>625</v>
      </c>
      <c r="E68">
        <v>20066104054330</v>
      </c>
      <c r="F68" t="s">
        <v>751</v>
      </c>
      <c r="G68" t="s">
        <v>757</v>
      </c>
      <c r="H68" t="s">
        <v>626</v>
      </c>
      <c r="I68" t="s">
        <v>753</v>
      </c>
      <c r="J68" t="s">
        <v>754</v>
      </c>
      <c r="K68" t="s">
        <v>755</v>
      </c>
    </row>
    <row r="69" spans="1:11" x14ac:dyDescent="0.2">
      <c r="A69">
        <v>119</v>
      </c>
      <c r="B69">
        <v>6610405441</v>
      </c>
      <c r="C69" t="s">
        <v>627</v>
      </c>
      <c r="D69" t="s">
        <v>628</v>
      </c>
      <c r="E69">
        <v>20066104054413</v>
      </c>
      <c r="F69" t="s">
        <v>751</v>
      </c>
      <c r="G69" t="s">
        <v>757</v>
      </c>
      <c r="H69" t="s">
        <v>626</v>
      </c>
      <c r="I69" t="s">
        <v>753</v>
      </c>
      <c r="J69" t="s">
        <v>754</v>
      </c>
      <c r="K69" t="s">
        <v>755</v>
      </c>
    </row>
    <row r="70" spans="1:11" x14ac:dyDescent="0.2">
      <c r="A70">
        <v>120</v>
      </c>
      <c r="B70">
        <v>6610405450</v>
      </c>
      <c r="C70" t="s">
        <v>629</v>
      </c>
      <c r="D70" t="s">
        <v>630</v>
      </c>
      <c r="E70">
        <v>20066104054504</v>
      </c>
      <c r="F70" t="s">
        <v>751</v>
      </c>
      <c r="G70" t="s">
        <v>757</v>
      </c>
      <c r="H70" t="s">
        <v>626</v>
      </c>
      <c r="I70" t="s">
        <v>753</v>
      </c>
      <c r="J70" t="s">
        <v>754</v>
      </c>
      <c r="K70" t="s">
        <v>755</v>
      </c>
    </row>
    <row r="71" spans="1:11" x14ac:dyDescent="0.2">
      <c r="A71">
        <v>121</v>
      </c>
      <c r="B71">
        <v>6610405468</v>
      </c>
      <c r="C71" t="s">
        <v>631</v>
      </c>
      <c r="D71" t="s">
        <v>632</v>
      </c>
      <c r="E71">
        <v>20066104054686</v>
      </c>
      <c r="F71" t="s">
        <v>751</v>
      </c>
      <c r="G71" t="s">
        <v>757</v>
      </c>
      <c r="H71" t="s">
        <v>633</v>
      </c>
      <c r="I71" t="s">
        <v>753</v>
      </c>
      <c r="J71" t="s">
        <v>754</v>
      </c>
      <c r="K71" t="s">
        <v>755</v>
      </c>
    </row>
    <row r="72" spans="1:11" x14ac:dyDescent="0.2">
      <c r="A72">
        <v>122</v>
      </c>
      <c r="B72">
        <v>6610405484</v>
      </c>
      <c r="C72" t="s">
        <v>634</v>
      </c>
      <c r="D72" t="s">
        <v>635</v>
      </c>
      <c r="E72">
        <v>20066104054843</v>
      </c>
      <c r="F72" t="s">
        <v>751</v>
      </c>
      <c r="G72" t="s">
        <v>757</v>
      </c>
      <c r="H72" t="s">
        <v>633</v>
      </c>
      <c r="I72" t="s">
        <v>753</v>
      </c>
      <c r="J72" t="s">
        <v>754</v>
      </c>
      <c r="K72" t="s">
        <v>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0DD1-5B56-4659-ACE2-58F173043E29}">
  <dimension ref="A1:D29"/>
  <sheetViews>
    <sheetView workbookViewId="0">
      <selection activeCell="A30" sqref="A30:XFD30"/>
    </sheetView>
  </sheetViews>
  <sheetFormatPr defaultRowHeight="24" x14ac:dyDescent="0.55000000000000004"/>
  <cols>
    <col min="1" max="1" width="9" style="75"/>
    <col min="2" max="2" width="26" style="75" customWidth="1"/>
    <col min="3" max="3" width="17.875" style="76" customWidth="1"/>
    <col min="4" max="4" width="15.125" style="76" customWidth="1"/>
  </cols>
  <sheetData>
    <row r="1" spans="1:4" ht="14.25" x14ac:dyDescent="0.2">
      <c r="A1" t="s">
        <v>375</v>
      </c>
      <c r="B1"/>
      <c r="C1" t="s">
        <v>376</v>
      </c>
      <c r="D1" t="s">
        <v>377</v>
      </c>
    </row>
    <row r="2" spans="1:4" x14ac:dyDescent="0.2">
      <c r="A2" s="93" t="s">
        <v>645</v>
      </c>
      <c r="B2" s="100" t="str">
        <f>C2&amp;"  "&amp;D2</f>
        <v>ผศ.ดร.วุฒิ  ทักษิณธรรม</v>
      </c>
      <c r="C2" s="94" t="s">
        <v>646</v>
      </c>
      <c r="D2" s="95" t="s">
        <v>647</v>
      </c>
    </row>
    <row r="3" spans="1:4" x14ac:dyDescent="0.2">
      <c r="A3" s="93" t="s">
        <v>648</v>
      </c>
      <c r="B3" s="100" t="str">
        <f t="shared" ref="B3:B29" si="0">C3&amp;"  "&amp;D3</f>
        <v>ผศ.ดร.นิตยา  สมทรัพย์</v>
      </c>
      <c r="C3" s="96" t="s">
        <v>649</v>
      </c>
      <c r="D3" s="95" t="s">
        <v>650</v>
      </c>
    </row>
    <row r="4" spans="1:4" x14ac:dyDescent="0.2">
      <c r="A4" s="97" t="s">
        <v>651</v>
      </c>
      <c r="B4" s="100" t="str">
        <f t="shared" si="0"/>
        <v>รศ.ดร.อุทัยวรรณ  โกวิทวที</v>
      </c>
      <c r="C4" s="98" t="s">
        <v>652</v>
      </c>
      <c r="D4" s="99" t="s">
        <v>653</v>
      </c>
    </row>
    <row r="5" spans="1:4" x14ac:dyDescent="0.2">
      <c r="A5" s="93" t="s">
        <v>654</v>
      </c>
      <c r="B5" s="100" t="str">
        <f t="shared" si="0"/>
        <v>รศ.ดร.วัชริยา  ภูรีวิโรจน์กุล</v>
      </c>
      <c r="C5" s="96" t="s">
        <v>655</v>
      </c>
      <c r="D5" s="95" t="s">
        <v>656</v>
      </c>
    </row>
    <row r="6" spans="1:4" x14ac:dyDescent="0.2">
      <c r="A6" s="93" t="s">
        <v>657</v>
      </c>
      <c r="B6" s="100" t="str">
        <f t="shared" si="0"/>
        <v>ผศ.ดร.ธีราพร  อนันตะเศรษฐกูล</v>
      </c>
      <c r="C6" s="96" t="s">
        <v>658</v>
      </c>
      <c r="D6" s="95" t="s">
        <v>659</v>
      </c>
    </row>
    <row r="7" spans="1:4" x14ac:dyDescent="0.2">
      <c r="A7" s="93" t="s">
        <v>660</v>
      </c>
      <c r="B7" s="100" t="str">
        <f t="shared" si="0"/>
        <v>รศ.ดร.จินดาวรรณ  สิรันทวิเนติ</v>
      </c>
      <c r="C7" s="96" t="s">
        <v>661</v>
      </c>
      <c r="D7" s="95" t="s">
        <v>662</v>
      </c>
    </row>
    <row r="8" spans="1:4" x14ac:dyDescent="0.2">
      <c r="A8" s="93" t="s">
        <v>663</v>
      </c>
      <c r="B8" s="100" t="str">
        <f t="shared" si="0"/>
        <v>อ.ดร.ปิยมา  ทัศนสุวรรณ</v>
      </c>
      <c r="C8" s="96" t="s">
        <v>664</v>
      </c>
      <c r="D8" s="95" t="s">
        <v>665</v>
      </c>
    </row>
    <row r="9" spans="1:4" x14ac:dyDescent="0.2">
      <c r="A9" s="97" t="s">
        <v>666</v>
      </c>
      <c r="B9" s="100" t="str">
        <f t="shared" si="0"/>
        <v>ศ.ดร.พนัส  ธรรมกีรติวงศ์</v>
      </c>
      <c r="C9" s="98" t="s">
        <v>667</v>
      </c>
      <c r="D9" s="99" t="s">
        <v>668</v>
      </c>
    </row>
    <row r="10" spans="1:4" x14ac:dyDescent="0.2">
      <c r="A10" s="93" t="s">
        <v>669</v>
      </c>
      <c r="B10" s="100" t="str">
        <f t="shared" si="0"/>
        <v>ผศ.อภิสิทธิ์  ทิพย์อักษร</v>
      </c>
      <c r="C10" s="94" t="s">
        <v>670</v>
      </c>
      <c r="D10" s="95" t="s">
        <v>671</v>
      </c>
    </row>
    <row r="11" spans="1:4" x14ac:dyDescent="0.2">
      <c r="A11" s="93" t="s">
        <v>672</v>
      </c>
      <c r="B11" s="100" t="str">
        <f t="shared" si="0"/>
        <v>ศ.ดร.วสกร    บัลลังก์โพธิ์</v>
      </c>
      <c r="C11" s="96" t="s">
        <v>673</v>
      </c>
      <c r="D11" s="95" t="s">
        <v>674</v>
      </c>
    </row>
    <row r="12" spans="1:4" x14ac:dyDescent="0.2">
      <c r="A12" s="93" t="s">
        <v>675</v>
      </c>
      <c r="B12" s="100" t="str">
        <f t="shared" si="0"/>
        <v>รศ.ดร.บุญเสฐียร  บุญสูง</v>
      </c>
      <c r="C12" s="96" t="s">
        <v>676</v>
      </c>
      <c r="D12" s="95" t="s">
        <v>677</v>
      </c>
    </row>
    <row r="13" spans="1:4" x14ac:dyDescent="0.2">
      <c r="A13" s="93" t="s">
        <v>678</v>
      </c>
      <c r="B13" s="100" t="str">
        <f t="shared" si="0"/>
        <v>รศ.ดร.ชีวารัตน์  พรินทรากูล</v>
      </c>
      <c r="C13" s="96" t="s">
        <v>679</v>
      </c>
      <c r="D13" s="95" t="s">
        <v>680</v>
      </c>
    </row>
    <row r="14" spans="1:4" x14ac:dyDescent="0.2">
      <c r="A14" s="93" t="s">
        <v>681</v>
      </c>
      <c r="B14" s="100" t="str">
        <f t="shared" si="0"/>
        <v>รศ.ดร.อัญชลี  เอาผล</v>
      </c>
      <c r="C14" s="96" t="s">
        <v>682</v>
      </c>
      <c r="D14" s="95" t="s">
        <v>683</v>
      </c>
    </row>
    <row r="15" spans="1:4" x14ac:dyDescent="0.2">
      <c r="A15" s="93" t="s">
        <v>684</v>
      </c>
      <c r="B15" s="100" t="str">
        <f t="shared" si="0"/>
        <v>รศ.น.สพ.ดร.วีระศักดิ์  ฟุ้งเฟื่อง</v>
      </c>
      <c r="C15" s="96" t="s">
        <v>685</v>
      </c>
      <c r="D15" s="95" t="s">
        <v>686</v>
      </c>
    </row>
    <row r="16" spans="1:4" x14ac:dyDescent="0.2">
      <c r="A16" s="93" t="s">
        <v>687</v>
      </c>
      <c r="B16" s="100" t="str">
        <f t="shared" si="0"/>
        <v>รศ.ดร.ปราโมทย์   ชำนาญปืน</v>
      </c>
      <c r="C16" s="96" t="s">
        <v>688</v>
      </c>
      <c r="D16" s="95" t="s">
        <v>689</v>
      </c>
    </row>
    <row r="17" spans="1:4" x14ac:dyDescent="0.2">
      <c r="A17" s="93" t="s">
        <v>690</v>
      </c>
      <c r="B17" s="100" t="str">
        <f t="shared" si="0"/>
        <v>รศ.ดร.วชิรญาณ์  ธงอาสา</v>
      </c>
      <c r="C17" s="96" t="s">
        <v>691</v>
      </c>
      <c r="D17" s="95" t="s">
        <v>692</v>
      </c>
    </row>
    <row r="18" spans="1:4" x14ac:dyDescent="0.2">
      <c r="A18" s="93" t="s">
        <v>693</v>
      </c>
      <c r="B18" s="100" t="str">
        <f t="shared" si="0"/>
        <v>รศ.ดร.นพรัตน์  สระแก้ว</v>
      </c>
      <c r="C18" s="96" t="s">
        <v>694</v>
      </c>
      <c r="D18" s="95" t="s">
        <v>695</v>
      </c>
    </row>
    <row r="19" spans="1:4" x14ac:dyDescent="0.2">
      <c r="A19" s="93" t="s">
        <v>696</v>
      </c>
      <c r="B19" s="100" t="str">
        <f t="shared" si="0"/>
        <v>รศ.ดร.วรรณวิภา  วงศ์แสงนาค</v>
      </c>
      <c r="C19" s="96" t="s">
        <v>697</v>
      </c>
      <c r="D19" s="95" t="s">
        <v>698</v>
      </c>
    </row>
    <row r="20" spans="1:4" x14ac:dyDescent="0.2">
      <c r="A20" s="93" t="s">
        <v>699</v>
      </c>
      <c r="B20" s="100" t="str">
        <f t="shared" si="0"/>
        <v>รศ.ดร.สุปิยนิตย์    ไม้แพ</v>
      </c>
      <c r="C20" s="96" t="s">
        <v>700</v>
      </c>
      <c r="D20" s="95" t="s">
        <v>701</v>
      </c>
    </row>
    <row r="21" spans="1:4" x14ac:dyDescent="0.2">
      <c r="A21" s="93" t="s">
        <v>702</v>
      </c>
      <c r="B21" s="100" t="str">
        <f t="shared" si="0"/>
        <v>ผศ.ดร.กรอร  วงษ์กำแหง</v>
      </c>
      <c r="C21" s="96" t="s">
        <v>703</v>
      </c>
      <c r="D21" s="95" t="s">
        <v>704</v>
      </c>
    </row>
    <row r="22" spans="1:4" x14ac:dyDescent="0.2">
      <c r="A22" s="93" t="s">
        <v>705</v>
      </c>
      <c r="B22" s="100" t="str">
        <f t="shared" si="0"/>
        <v>ผศ.ดร.พัชร  ดนัยสวัสดิ์</v>
      </c>
      <c r="C22" s="96" t="s">
        <v>706</v>
      </c>
      <c r="D22" s="95" t="s">
        <v>707</v>
      </c>
    </row>
    <row r="23" spans="1:4" x14ac:dyDescent="0.2">
      <c r="A23" s="93" t="s">
        <v>708</v>
      </c>
      <c r="B23" s="100" t="str">
        <f t="shared" si="0"/>
        <v>ผศ.ดร.นริศรา  ปิยะแสงทอง</v>
      </c>
      <c r="C23" s="96" t="s">
        <v>709</v>
      </c>
      <c r="D23" s="95" t="s">
        <v>710</v>
      </c>
    </row>
    <row r="24" spans="1:4" x14ac:dyDescent="0.2">
      <c r="A24" s="93" t="s">
        <v>711</v>
      </c>
      <c r="B24" s="100" t="str">
        <f t="shared" si="0"/>
        <v>อ.สพ.ญ.ดร.ภวิกา  ลิ้มอุดมพร</v>
      </c>
      <c r="C24" s="96" t="s">
        <v>712</v>
      </c>
      <c r="D24" s="95" t="s">
        <v>713</v>
      </c>
    </row>
    <row r="25" spans="1:4" x14ac:dyDescent="0.2">
      <c r="A25" s="93" t="s">
        <v>714</v>
      </c>
      <c r="B25" s="100" t="str">
        <f t="shared" si="0"/>
        <v>อ.ดร.มงคล  พงษ์สุชาติ</v>
      </c>
      <c r="C25" s="96" t="s">
        <v>715</v>
      </c>
      <c r="D25" s="95" t="s">
        <v>716</v>
      </c>
    </row>
    <row r="26" spans="1:4" x14ac:dyDescent="0.2">
      <c r="A26" s="93" t="s">
        <v>717</v>
      </c>
      <c r="B26" s="100" t="str">
        <f t="shared" si="0"/>
        <v>ผศ.ดร.อรรถพล  รุจิราวรรณ</v>
      </c>
      <c r="C26" s="96" t="s">
        <v>718</v>
      </c>
      <c r="D26" s="95" t="s">
        <v>719</v>
      </c>
    </row>
    <row r="27" spans="1:4" x14ac:dyDescent="0.2">
      <c r="A27" s="93" t="s">
        <v>720</v>
      </c>
      <c r="B27" s="100" t="str">
        <f t="shared" si="0"/>
        <v>อ.ดร.อธิภัทร   เงินหมื่น</v>
      </c>
      <c r="C27" s="96" t="s">
        <v>721</v>
      </c>
      <c r="D27" s="95" t="s">
        <v>722</v>
      </c>
    </row>
    <row r="28" spans="1:4" x14ac:dyDescent="0.2">
      <c r="A28" s="93" t="s">
        <v>723</v>
      </c>
      <c r="B28" s="100" t="str">
        <f t="shared" si="0"/>
        <v>อ.ดร.ศจี    วรามิตร</v>
      </c>
      <c r="C28" s="96" t="s">
        <v>724</v>
      </c>
      <c r="D28" s="95" t="s">
        <v>725</v>
      </c>
    </row>
    <row r="29" spans="1:4" x14ac:dyDescent="0.2">
      <c r="A29" s="93" t="s">
        <v>728</v>
      </c>
      <c r="B29" s="100" t="str">
        <f t="shared" si="0"/>
        <v>อ.ดร.ณัฎฐาลักษณ์  ลักษณะวิลาส</v>
      </c>
      <c r="C29" s="96" t="s">
        <v>726</v>
      </c>
      <c r="D29" s="95" t="s">
        <v>727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64AB-CDF0-46BB-AB29-6A031B0F9303}">
  <dimension ref="A1:D400"/>
  <sheetViews>
    <sheetView workbookViewId="0">
      <selection activeCell="C13" sqref="C13"/>
    </sheetView>
  </sheetViews>
  <sheetFormatPr defaultRowHeight="14.25" x14ac:dyDescent="0.2"/>
  <cols>
    <col min="1" max="1" width="14.875" customWidth="1"/>
    <col min="2" max="2" width="61.5" customWidth="1"/>
    <col min="3" max="3" width="42.75" customWidth="1"/>
  </cols>
  <sheetData>
    <row r="1" spans="1:4" x14ac:dyDescent="0.2">
      <c r="A1" s="77">
        <f>'Data รายชื่อ'!B2</f>
        <v>6610400415</v>
      </c>
      <c r="B1" s="77"/>
      <c r="C1" s="77"/>
      <c r="D1" s="77"/>
    </row>
    <row r="2" spans="1:4" x14ac:dyDescent="0.2">
      <c r="A2" s="77">
        <f>'Data รายชื่อ'!B3</f>
        <v>6610400423</v>
      </c>
      <c r="B2" s="78"/>
      <c r="C2" s="78"/>
    </row>
    <row r="3" spans="1:4" x14ac:dyDescent="0.2">
      <c r="A3" s="77">
        <f>'Data รายชื่อ'!B4</f>
        <v>6610400431</v>
      </c>
      <c r="B3" s="77"/>
      <c r="C3" s="77"/>
    </row>
    <row r="4" spans="1:4" x14ac:dyDescent="0.2">
      <c r="A4" s="77">
        <f>'Data รายชื่อ'!B5</f>
        <v>6610400440</v>
      </c>
      <c r="B4" s="77"/>
      <c r="C4" s="77"/>
    </row>
    <row r="5" spans="1:4" x14ac:dyDescent="0.2">
      <c r="A5" s="77">
        <f>'Data รายชื่อ'!B6</f>
        <v>6610400458</v>
      </c>
      <c r="B5" s="77"/>
      <c r="C5" s="77"/>
    </row>
    <row r="6" spans="1:4" x14ac:dyDescent="0.2">
      <c r="A6" s="77">
        <f>'Data รายชื่อ'!B7</f>
        <v>6610400466</v>
      </c>
      <c r="B6" s="78"/>
      <c r="C6" s="78"/>
    </row>
    <row r="7" spans="1:4" x14ac:dyDescent="0.2">
      <c r="A7" s="77">
        <f>'Data รายชื่อ'!B8</f>
        <v>6610400474</v>
      </c>
      <c r="B7" s="77"/>
      <c r="C7" s="77"/>
    </row>
    <row r="8" spans="1:4" x14ac:dyDescent="0.2">
      <c r="A8" s="77">
        <f>'Data รายชื่อ'!B9</f>
        <v>6610400482</v>
      </c>
      <c r="B8" s="79"/>
      <c r="C8" s="79"/>
    </row>
    <row r="9" spans="1:4" x14ac:dyDescent="0.2">
      <c r="A9" s="77">
        <f>'Data รายชื่อ'!B10</f>
        <v>6610400491</v>
      </c>
      <c r="B9" s="78"/>
      <c r="C9" s="78"/>
    </row>
    <row r="10" spans="1:4" x14ac:dyDescent="0.2">
      <c r="A10" s="77">
        <f>'Data รายชื่อ'!B11</f>
        <v>6610400504</v>
      </c>
      <c r="B10" s="77"/>
      <c r="C10" s="77"/>
    </row>
    <row r="11" spans="1:4" x14ac:dyDescent="0.2">
      <c r="A11" s="77">
        <f>'Data รายชื่อ'!B12</f>
        <v>6610400512</v>
      </c>
      <c r="B11" s="78"/>
      <c r="C11" s="78"/>
    </row>
    <row r="12" spans="1:4" x14ac:dyDescent="0.2">
      <c r="A12" s="77">
        <f>'Data รายชื่อ'!B13</f>
        <v>6610400521</v>
      </c>
      <c r="B12" s="77"/>
      <c r="C12" s="77"/>
    </row>
    <row r="13" spans="1:4" x14ac:dyDescent="0.2">
      <c r="A13" s="77">
        <f>'Data รายชื่อ'!B14</f>
        <v>6610400539</v>
      </c>
      <c r="B13" s="77"/>
      <c r="C13" s="77"/>
    </row>
    <row r="14" spans="1:4" x14ac:dyDescent="0.2">
      <c r="A14" s="77">
        <f>'Data รายชื่อ'!B15</f>
        <v>6610400547</v>
      </c>
      <c r="B14" s="77"/>
      <c r="C14" s="77"/>
    </row>
    <row r="15" spans="1:4" x14ac:dyDescent="0.2">
      <c r="A15" s="77">
        <f>'Data รายชื่อ'!B16</f>
        <v>6610400555</v>
      </c>
      <c r="B15" s="77"/>
      <c r="C15" s="77"/>
    </row>
    <row r="16" spans="1:4" x14ac:dyDescent="0.2">
      <c r="A16" s="77">
        <f>'Data รายชื่อ'!B17</f>
        <v>6610400571</v>
      </c>
      <c r="B16" s="77"/>
      <c r="C16" s="77"/>
    </row>
    <row r="17" spans="1:3" x14ac:dyDescent="0.2">
      <c r="A17" s="77">
        <f>'Data รายชื่อ'!B18</f>
        <v>6610403368</v>
      </c>
      <c r="B17" s="77"/>
      <c r="C17" s="77"/>
    </row>
    <row r="18" spans="1:3" x14ac:dyDescent="0.2">
      <c r="A18" s="77">
        <f>'Data รายชื่อ'!B19</f>
        <v>6610403376</v>
      </c>
      <c r="B18" s="78"/>
      <c r="C18" s="78"/>
    </row>
    <row r="19" spans="1:3" x14ac:dyDescent="0.2">
      <c r="A19" s="77">
        <f>'Data รายชื่อ'!B20</f>
        <v>6610403384</v>
      </c>
      <c r="B19" s="78"/>
      <c r="C19" s="78"/>
    </row>
    <row r="20" spans="1:3" x14ac:dyDescent="0.2">
      <c r="A20" s="77">
        <f>'Data รายชื่อ'!B21</f>
        <v>6610403392</v>
      </c>
      <c r="B20" s="78"/>
      <c r="C20" s="78"/>
    </row>
    <row r="21" spans="1:3" x14ac:dyDescent="0.2">
      <c r="A21" s="77">
        <f>'Data รายชื่อ'!B22</f>
        <v>6610403406</v>
      </c>
      <c r="B21" s="77"/>
      <c r="C21" s="77"/>
    </row>
    <row r="22" spans="1:3" x14ac:dyDescent="0.2">
      <c r="A22" s="77">
        <f>'Data รายชื่อ'!B23</f>
        <v>6610403414</v>
      </c>
      <c r="B22" s="77"/>
      <c r="C22" s="77"/>
    </row>
    <row r="23" spans="1:3" x14ac:dyDescent="0.2">
      <c r="A23" s="77">
        <f>'Data รายชื่อ'!B24</f>
        <v>6610403422</v>
      </c>
      <c r="B23" s="77"/>
      <c r="C23" s="77"/>
    </row>
    <row r="24" spans="1:3" x14ac:dyDescent="0.2">
      <c r="A24" s="77">
        <f>'Data รายชื่อ'!B25</f>
        <v>6610403431</v>
      </c>
      <c r="B24" s="77"/>
      <c r="C24" s="80"/>
    </row>
    <row r="25" spans="1:3" x14ac:dyDescent="0.2">
      <c r="A25" s="77">
        <f>'Data รายชื่อ'!B26</f>
        <v>6610403449</v>
      </c>
      <c r="B25" s="78"/>
      <c r="C25" s="78"/>
    </row>
    <row r="26" spans="1:3" x14ac:dyDescent="0.2">
      <c r="A26" s="77">
        <f>'Data รายชื่อ'!B27</f>
        <v>6610403465</v>
      </c>
      <c r="B26" s="77"/>
      <c r="C26" s="77"/>
    </row>
    <row r="27" spans="1:3" x14ac:dyDescent="0.2">
      <c r="A27" s="77">
        <f>'Data รายชื่อ'!B28</f>
        <v>6610403473</v>
      </c>
      <c r="B27" s="77"/>
      <c r="C27" s="77"/>
    </row>
    <row r="28" spans="1:3" x14ac:dyDescent="0.2">
      <c r="A28" s="77">
        <f>'Data รายชื่อ'!B29</f>
        <v>6610403490</v>
      </c>
      <c r="B28" s="77"/>
      <c r="C28" s="77"/>
    </row>
    <row r="29" spans="1:3" x14ac:dyDescent="0.2">
      <c r="A29" s="77">
        <f>'Data รายชื่อ'!B30</f>
        <v>6610403503</v>
      </c>
      <c r="B29" s="77"/>
      <c r="C29" s="77"/>
    </row>
    <row r="30" spans="1:3" x14ac:dyDescent="0.2">
      <c r="A30" s="77">
        <f>'Data รายชื่อ'!B31</f>
        <v>6610403511</v>
      </c>
      <c r="B30" s="77"/>
      <c r="C30" s="77"/>
    </row>
    <row r="31" spans="1:3" x14ac:dyDescent="0.2">
      <c r="A31" s="77">
        <f>'Data รายชื่อ'!B32</f>
        <v>6610403520</v>
      </c>
      <c r="B31" s="78"/>
      <c r="C31" s="78"/>
    </row>
    <row r="32" spans="1:3" ht="15" thickBot="1" x14ac:dyDescent="0.25">
      <c r="A32" s="77">
        <f>'Data รายชื่อ'!B33</f>
        <v>6610403538</v>
      </c>
      <c r="B32" s="78"/>
      <c r="C32" s="78"/>
    </row>
    <row r="33" spans="1:3" ht="15" thickBot="1" x14ac:dyDescent="0.25">
      <c r="A33" s="77">
        <f>'Data รายชื่อ'!B34</f>
        <v>6610403546</v>
      </c>
      <c r="B33" s="81"/>
      <c r="C33" s="81"/>
    </row>
    <row r="34" spans="1:3" x14ac:dyDescent="0.2">
      <c r="A34" s="77">
        <f>'Data รายชื่อ'!B35</f>
        <v>6610401349</v>
      </c>
      <c r="B34" s="78"/>
      <c r="C34" s="78"/>
    </row>
    <row r="35" spans="1:3" x14ac:dyDescent="0.2">
      <c r="A35" s="77">
        <f>'Data รายชื่อ'!B36</f>
        <v>6610401357</v>
      </c>
      <c r="B35" s="77"/>
      <c r="C35" s="77"/>
    </row>
    <row r="36" spans="1:3" x14ac:dyDescent="0.2">
      <c r="A36" s="77">
        <f>'Data รายชื่อ'!B37</f>
        <v>6610401365</v>
      </c>
      <c r="B36" s="82"/>
      <c r="C36" s="82"/>
    </row>
    <row r="37" spans="1:3" x14ac:dyDescent="0.2">
      <c r="A37" s="77">
        <f>'Data รายชื่อ'!B38</f>
        <v>6610401373</v>
      </c>
      <c r="B37" s="78"/>
      <c r="C37" s="78"/>
    </row>
    <row r="38" spans="1:3" x14ac:dyDescent="0.2">
      <c r="A38" s="77">
        <f>'Data รายชื่อ'!B39</f>
        <v>6610401381</v>
      </c>
      <c r="B38" s="80"/>
      <c r="C38" s="80"/>
    </row>
    <row r="39" spans="1:3" ht="15" thickBot="1" x14ac:dyDescent="0.25">
      <c r="A39" s="77">
        <f>'Data รายชื่อ'!B40</f>
        <v>6610401390</v>
      </c>
      <c r="B39" s="77"/>
      <c r="C39" s="77"/>
    </row>
    <row r="40" spans="1:3" ht="15" thickBot="1" x14ac:dyDescent="0.25">
      <c r="A40" s="77">
        <f>'Data รายชื่อ'!B41</f>
        <v>6610401403</v>
      </c>
      <c r="B40" s="83"/>
      <c r="C40" s="83"/>
    </row>
    <row r="41" spans="1:3" ht="15" thickBot="1" x14ac:dyDescent="0.25">
      <c r="A41" s="77">
        <f>'Data รายชื่อ'!B42</f>
        <v>6610401411</v>
      </c>
      <c r="B41" s="81"/>
      <c r="C41" s="81"/>
    </row>
    <row r="42" spans="1:3" x14ac:dyDescent="0.2">
      <c r="A42" s="77">
        <f>'Data รายชื่อ'!B43</f>
        <v>6610401420</v>
      </c>
      <c r="B42" s="77"/>
      <c r="C42" s="77"/>
    </row>
    <row r="43" spans="1:3" x14ac:dyDescent="0.2">
      <c r="A43" s="77">
        <f>'Data รายชื่อ'!B44</f>
        <v>6610401446</v>
      </c>
      <c r="B43" s="78"/>
      <c r="C43" s="78"/>
    </row>
    <row r="44" spans="1:3" x14ac:dyDescent="0.2">
      <c r="A44" s="77">
        <f>'Data รายชื่อ'!B45</f>
        <v>6610401454</v>
      </c>
      <c r="B44" s="82"/>
      <c r="C44" s="82"/>
    </row>
    <row r="45" spans="1:3" x14ac:dyDescent="0.2">
      <c r="A45" s="77">
        <f>'Data รายชื่อ'!B46</f>
        <v>6610401462</v>
      </c>
      <c r="B45" s="82"/>
      <c r="C45" s="82"/>
    </row>
    <row r="46" spans="1:3" x14ac:dyDescent="0.2">
      <c r="A46" s="77">
        <f>'Data รายชื่อ'!B47</f>
        <v>6610401471</v>
      </c>
      <c r="B46" s="78"/>
      <c r="C46" s="78"/>
    </row>
    <row r="47" spans="1:3" x14ac:dyDescent="0.2">
      <c r="A47" s="77">
        <f>'Data รายชื่อ'!B48</f>
        <v>6610401489</v>
      </c>
      <c r="B47" s="78"/>
      <c r="C47" s="78"/>
    </row>
    <row r="48" spans="1:3" ht="15" thickBot="1" x14ac:dyDescent="0.25">
      <c r="A48" s="77">
        <f>'Data รายชื่อ'!B49</f>
        <v>6610401497</v>
      </c>
      <c r="B48" s="77"/>
      <c r="C48" s="77"/>
    </row>
    <row r="49" spans="1:3" ht="15" thickBot="1" x14ac:dyDescent="0.25">
      <c r="A49" s="77">
        <f>'Data รายชื่อ'!B50</f>
        <v>6610401501</v>
      </c>
      <c r="B49" s="84"/>
      <c r="C49" s="84"/>
    </row>
    <row r="50" spans="1:3" ht="24.75" thickBot="1" x14ac:dyDescent="0.25">
      <c r="A50" s="77">
        <f>'Data รายชื่อ'!B51</f>
        <v>6610401519</v>
      </c>
      <c r="B50" s="87"/>
      <c r="C50" s="87"/>
    </row>
    <row r="51" spans="1:3" ht="24.75" thickBot="1" x14ac:dyDescent="0.25">
      <c r="A51" s="77">
        <f>'Data รายชื่อ'!B52</f>
        <v>6610401527</v>
      </c>
      <c r="B51" s="87"/>
      <c r="C51" s="87"/>
    </row>
    <row r="52" spans="1:3" ht="24.75" thickBot="1" x14ac:dyDescent="0.25">
      <c r="A52" s="77">
        <f>'Data รายชื่อ'!B53</f>
        <v>6610401535</v>
      </c>
      <c r="B52" s="87"/>
      <c r="C52" s="88"/>
    </row>
    <row r="53" spans="1:3" ht="24" x14ac:dyDescent="0.2">
      <c r="A53" s="77">
        <f>'Data รายชื่อ'!B54</f>
        <v>6610402621</v>
      </c>
      <c r="B53" s="88"/>
      <c r="C53" s="88"/>
    </row>
    <row r="54" spans="1:3" ht="21.75" x14ac:dyDescent="0.2">
      <c r="A54" s="77">
        <f>'Data รายชื่อ'!B55</f>
        <v>6610405298</v>
      </c>
      <c r="B54" s="89"/>
      <c r="C54" s="89"/>
    </row>
    <row r="55" spans="1:3" ht="24" x14ac:dyDescent="0.2">
      <c r="A55" s="77">
        <f>'Data รายชื่อ'!B56</f>
        <v>6610405310</v>
      </c>
      <c r="B55" s="88"/>
      <c r="C55" s="88"/>
    </row>
    <row r="56" spans="1:3" ht="21.75" x14ac:dyDescent="0.2">
      <c r="A56" s="77">
        <f>'Data รายชื่อ'!B57</f>
        <v>6610405328</v>
      </c>
      <c r="B56" s="89"/>
      <c r="C56" s="89"/>
    </row>
    <row r="57" spans="1:3" ht="24" x14ac:dyDescent="0.2">
      <c r="A57" s="77">
        <f>'Data รายชื่อ'!B58</f>
        <v>6610405336</v>
      </c>
      <c r="B57" s="88"/>
      <c r="C57" s="88"/>
    </row>
    <row r="58" spans="1:3" ht="24.75" thickBot="1" x14ac:dyDescent="0.25">
      <c r="A58" s="77">
        <f>'Data รายชื่อ'!B59</f>
        <v>6610405344</v>
      </c>
      <c r="B58" s="88"/>
      <c r="C58" s="88"/>
    </row>
    <row r="59" spans="1:3" ht="24.75" thickBot="1" x14ac:dyDescent="0.25">
      <c r="A59" s="77">
        <f>'Data รายชื่อ'!B60</f>
        <v>6610405352</v>
      </c>
      <c r="B59" s="87"/>
      <c r="C59" s="87"/>
    </row>
    <row r="60" spans="1:3" ht="24.75" thickBot="1" x14ac:dyDescent="0.25">
      <c r="A60" s="77">
        <f>'Data รายชื่อ'!B61</f>
        <v>6610405361</v>
      </c>
      <c r="B60" s="87"/>
      <c r="C60" s="87"/>
    </row>
    <row r="61" spans="1:3" ht="24.75" thickBot="1" x14ac:dyDescent="0.25">
      <c r="A61" s="77">
        <f>'Data รายชื่อ'!B62</f>
        <v>6610405379</v>
      </c>
      <c r="B61" s="87"/>
      <c r="C61" s="87"/>
    </row>
    <row r="62" spans="1:3" ht="24.75" thickBot="1" x14ac:dyDescent="0.25">
      <c r="A62" s="77">
        <f>'Data รายชื่อ'!B63</f>
        <v>6610405387</v>
      </c>
      <c r="B62" s="87"/>
      <c r="C62" s="87"/>
    </row>
    <row r="63" spans="1:3" ht="24.75" thickBot="1" x14ac:dyDescent="0.25">
      <c r="A63" s="77">
        <f>'Data รายชื่อ'!B64</f>
        <v>6610405395</v>
      </c>
      <c r="B63" s="87"/>
      <c r="C63" s="87"/>
    </row>
    <row r="64" spans="1:3" ht="24.75" thickBot="1" x14ac:dyDescent="0.25">
      <c r="A64" s="77">
        <f>'Data รายชื่อ'!B65</f>
        <v>6610405409</v>
      </c>
      <c r="B64" s="86"/>
      <c r="C64" s="86"/>
    </row>
    <row r="65" spans="1:3" ht="24.75" thickBot="1" x14ac:dyDescent="0.25">
      <c r="A65" s="77">
        <f>'Data รายชื่อ'!B66</f>
        <v>6610405417</v>
      </c>
      <c r="B65" s="87"/>
      <c r="C65" s="87"/>
    </row>
    <row r="66" spans="1:3" ht="24.75" thickBot="1" x14ac:dyDescent="0.25">
      <c r="A66" s="77">
        <f>'Data รายชื่อ'!B67</f>
        <v>6610405425</v>
      </c>
      <c r="B66" s="87"/>
      <c r="C66" s="87"/>
    </row>
    <row r="67" spans="1:3" ht="24.75" thickBot="1" x14ac:dyDescent="0.25">
      <c r="A67" s="77">
        <f>'Data รายชื่อ'!B68</f>
        <v>6610405433</v>
      </c>
      <c r="B67" s="87"/>
      <c r="C67" s="87"/>
    </row>
    <row r="68" spans="1:3" ht="24.75" thickBot="1" x14ac:dyDescent="0.25">
      <c r="A68" s="77">
        <f>'Data รายชื่อ'!B69</f>
        <v>6610405441</v>
      </c>
      <c r="B68" s="87"/>
      <c r="C68" s="87"/>
    </row>
    <row r="69" spans="1:3" ht="24.75" thickBot="1" x14ac:dyDescent="0.25">
      <c r="A69" s="77">
        <f>'Data รายชื่อ'!B70</f>
        <v>6610405450</v>
      </c>
      <c r="B69" s="87"/>
      <c r="C69" s="87"/>
    </row>
    <row r="70" spans="1:3" ht="24.75" thickBot="1" x14ac:dyDescent="0.25">
      <c r="A70" s="77">
        <f>'Data รายชื่อ'!B71</f>
        <v>6610405468</v>
      </c>
      <c r="B70" s="86"/>
      <c r="C70" s="90"/>
    </row>
    <row r="71" spans="1:3" ht="24.75" thickBot="1" x14ac:dyDescent="0.25">
      <c r="A71" s="77">
        <f>'Data รายชื่อ'!B72</f>
        <v>6610405484</v>
      </c>
      <c r="B71" s="86"/>
      <c r="C71" s="86"/>
    </row>
    <row r="72" spans="1:3" ht="24.75" thickBot="1" x14ac:dyDescent="0.25">
      <c r="A72" s="77">
        <f>'Data รายชื่อ'!B73</f>
        <v>0</v>
      </c>
      <c r="B72" s="87"/>
      <c r="C72" s="87"/>
    </row>
    <row r="73" spans="1:3" ht="24.75" thickBot="1" x14ac:dyDescent="0.25">
      <c r="A73" s="77">
        <f>'Data รายชื่อ'!B74</f>
        <v>0</v>
      </c>
      <c r="B73" s="87"/>
      <c r="C73" s="87"/>
    </row>
    <row r="74" spans="1:3" ht="22.5" thickBot="1" x14ac:dyDescent="0.25">
      <c r="A74" s="77">
        <f>'Data รายชื่อ'!B75</f>
        <v>0</v>
      </c>
      <c r="B74" s="91"/>
      <c r="C74" s="91"/>
    </row>
    <row r="75" spans="1:3" ht="24.75" thickBot="1" x14ac:dyDescent="0.25">
      <c r="A75" s="77">
        <f>'Data รายชื่อ'!B76</f>
        <v>0</v>
      </c>
      <c r="B75" s="87"/>
      <c r="C75" s="87"/>
    </row>
    <row r="76" spans="1:3" ht="24.75" thickBot="1" x14ac:dyDescent="0.25">
      <c r="A76" s="77">
        <f>'Data รายชื่อ'!B77</f>
        <v>0</v>
      </c>
      <c r="B76" s="87"/>
      <c r="C76" s="87"/>
    </row>
    <row r="77" spans="1:3" ht="24.75" thickBot="1" x14ac:dyDescent="0.25">
      <c r="A77" s="77">
        <f>'Data รายชื่อ'!B78</f>
        <v>0</v>
      </c>
      <c r="B77" s="87"/>
      <c r="C77" s="87"/>
    </row>
    <row r="78" spans="1:3" ht="22.5" thickBot="1" x14ac:dyDescent="0.25">
      <c r="A78" s="77">
        <f>'Data รายชื่อ'!B79</f>
        <v>0</v>
      </c>
      <c r="B78" s="91"/>
      <c r="C78" s="91"/>
    </row>
    <row r="79" spans="1:3" ht="24.75" thickBot="1" x14ac:dyDescent="0.25">
      <c r="A79" s="77">
        <f>'Data รายชื่อ'!B80</f>
        <v>0</v>
      </c>
      <c r="B79" s="87"/>
      <c r="C79" s="87"/>
    </row>
    <row r="80" spans="1:3" ht="24.75" thickBot="1" x14ac:dyDescent="0.25">
      <c r="A80" s="77">
        <f>'Data รายชื่อ'!B81</f>
        <v>0</v>
      </c>
      <c r="B80" s="87"/>
      <c r="C80" s="87"/>
    </row>
    <row r="81" spans="1:3" ht="24.75" thickBot="1" x14ac:dyDescent="0.25">
      <c r="A81" s="77">
        <f>'Data รายชื่อ'!B82</f>
        <v>0</v>
      </c>
      <c r="B81" s="87"/>
      <c r="C81" s="87"/>
    </row>
    <row r="82" spans="1:3" ht="24.75" thickBot="1" x14ac:dyDescent="0.25">
      <c r="A82" s="77">
        <f>'Data รายชื่อ'!B83</f>
        <v>0</v>
      </c>
      <c r="B82" s="87"/>
      <c r="C82" s="87"/>
    </row>
    <row r="83" spans="1:3" ht="24.75" thickBot="1" x14ac:dyDescent="0.25">
      <c r="A83" s="77">
        <f>'Data รายชื่อ'!B84</f>
        <v>0</v>
      </c>
      <c r="B83" s="92"/>
      <c r="C83" s="92"/>
    </row>
    <row r="84" spans="1:3" ht="22.5" thickBot="1" x14ac:dyDescent="0.25">
      <c r="A84" s="77">
        <f>'Data รายชื่อ'!B85</f>
        <v>0</v>
      </c>
      <c r="B84" s="91"/>
      <c r="C84" s="91"/>
    </row>
    <row r="85" spans="1:3" ht="22.5" thickBot="1" x14ac:dyDescent="0.25">
      <c r="A85" s="77">
        <f>'Data รายชื่อ'!B86</f>
        <v>0</v>
      </c>
      <c r="B85" s="91"/>
      <c r="C85" s="91"/>
    </row>
    <row r="86" spans="1:3" ht="24.75" thickBot="1" x14ac:dyDescent="0.25">
      <c r="A86" s="77">
        <f>'Data รายชื่อ'!B87</f>
        <v>0</v>
      </c>
      <c r="B86" s="86"/>
      <c r="C86" s="86"/>
    </row>
    <row r="87" spans="1:3" ht="24.75" thickBot="1" x14ac:dyDescent="0.25">
      <c r="A87" s="77">
        <f>'Data รายชื่อ'!B88</f>
        <v>0</v>
      </c>
      <c r="B87" s="87"/>
      <c r="C87" s="87"/>
    </row>
    <row r="88" spans="1:3" ht="24.75" thickBot="1" x14ac:dyDescent="0.25">
      <c r="A88" s="77">
        <f>'Data รายชื่อ'!B89</f>
        <v>0</v>
      </c>
      <c r="B88" s="87"/>
      <c r="C88" s="87"/>
    </row>
    <row r="89" spans="1:3" ht="24.75" thickBot="1" x14ac:dyDescent="0.25">
      <c r="A89" s="77">
        <f>'Data รายชื่อ'!B90</f>
        <v>0</v>
      </c>
      <c r="B89" s="87"/>
      <c r="C89" s="87"/>
    </row>
    <row r="90" spans="1:3" ht="24.75" thickBot="1" x14ac:dyDescent="0.25">
      <c r="A90" s="77">
        <f>'Data รายชื่อ'!B91</f>
        <v>0</v>
      </c>
      <c r="B90" s="87"/>
      <c r="C90" s="87"/>
    </row>
    <row r="91" spans="1:3" ht="24.75" thickBot="1" x14ac:dyDescent="0.25">
      <c r="A91" s="77">
        <f>'Data รายชื่อ'!B92</f>
        <v>0</v>
      </c>
      <c r="B91" s="92"/>
      <c r="C91" s="92"/>
    </row>
    <row r="92" spans="1:3" ht="24.75" thickBot="1" x14ac:dyDescent="0.25">
      <c r="A92" s="77">
        <f>'Data รายชื่อ'!B93</f>
        <v>0</v>
      </c>
      <c r="B92" s="92"/>
      <c r="C92" s="92"/>
    </row>
    <row r="93" spans="1:3" ht="24.75" thickBot="1" x14ac:dyDescent="0.25">
      <c r="A93" s="77">
        <f>'Data รายชื่อ'!B94</f>
        <v>0</v>
      </c>
      <c r="B93" s="87"/>
      <c r="C93" s="87"/>
    </row>
    <row r="94" spans="1:3" ht="22.5" thickBot="1" x14ac:dyDescent="0.25">
      <c r="A94" s="77">
        <f>'Data รายชื่อ'!B95</f>
        <v>0</v>
      </c>
      <c r="B94" s="91"/>
      <c r="C94" s="91"/>
    </row>
    <row r="95" spans="1:3" ht="24.75" thickBot="1" x14ac:dyDescent="0.25">
      <c r="A95" s="77">
        <f>'Data รายชื่อ'!B96</f>
        <v>0</v>
      </c>
      <c r="B95" s="92"/>
      <c r="C95" s="92"/>
    </row>
    <row r="96" spans="1:3" ht="24.75" thickBot="1" x14ac:dyDescent="0.25">
      <c r="A96" s="77">
        <f>'Data รายชื่อ'!B97</f>
        <v>0</v>
      </c>
      <c r="B96" s="86"/>
      <c r="C96" s="87"/>
    </row>
    <row r="97" spans="1:3" ht="22.5" thickBot="1" x14ac:dyDescent="0.25">
      <c r="A97" s="77">
        <f>'Data รายชื่อ'!B98</f>
        <v>0</v>
      </c>
      <c r="B97" s="89"/>
      <c r="C97" s="91"/>
    </row>
    <row r="98" spans="1:3" ht="24.75" thickBot="1" x14ac:dyDescent="0.25">
      <c r="A98" s="77">
        <f>'Data รายชื่อ'!B99</f>
        <v>0</v>
      </c>
      <c r="B98" s="87"/>
      <c r="C98" s="87"/>
    </row>
    <row r="99" spans="1:3" ht="24.75" thickBot="1" x14ac:dyDescent="0.25">
      <c r="A99" s="77">
        <f>'Data รายชื่อ'!B100</f>
        <v>0</v>
      </c>
      <c r="B99" s="87"/>
      <c r="C99" s="87"/>
    </row>
    <row r="100" spans="1:3" ht="24.75" thickBot="1" x14ac:dyDescent="0.25">
      <c r="A100" s="77">
        <f>'Data รายชื่อ'!B101</f>
        <v>0</v>
      </c>
      <c r="B100" s="86"/>
      <c r="C100" s="86"/>
    </row>
    <row r="101" spans="1:3" ht="24.75" thickBot="1" x14ac:dyDescent="0.25">
      <c r="A101" s="77">
        <f>'Data รายชื่อ'!B102</f>
        <v>0</v>
      </c>
      <c r="B101" s="87"/>
      <c r="C101" s="87"/>
    </row>
    <row r="102" spans="1:3" ht="24.75" thickBot="1" x14ac:dyDescent="0.25">
      <c r="A102" s="77">
        <f>'Data รายชื่อ'!B103</f>
        <v>0</v>
      </c>
      <c r="B102" s="87"/>
      <c r="C102" s="87"/>
    </row>
    <row r="103" spans="1:3" ht="24.75" thickBot="1" x14ac:dyDescent="0.25">
      <c r="A103" s="77">
        <f>'Data รายชื่อ'!B104</f>
        <v>0</v>
      </c>
      <c r="B103" s="87"/>
      <c r="C103" s="87"/>
    </row>
    <row r="104" spans="1:3" x14ac:dyDescent="0.2">
      <c r="A104" s="77">
        <f>'Data รายชื่อ'!B105</f>
        <v>0</v>
      </c>
    </row>
    <row r="105" spans="1:3" x14ac:dyDescent="0.2">
      <c r="A105" s="77">
        <f>'Data รายชื่อ'!B106</f>
        <v>0</v>
      </c>
    </row>
    <row r="106" spans="1:3" x14ac:dyDescent="0.2">
      <c r="A106" s="77">
        <f>'Data รายชื่อ'!B107</f>
        <v>0</v>
      </c>
    </row>
    <row r="107" spans="1:3" x14ac:dyDescent="0.2">
      <c r="A107" s="77">
        <f>'Data รายชื่อ'!B108</f>
        <v>0</v>
      </c>
    </row>
    <row r="108" spans="1:3" x14ac:dyDescent="0.2">
      <c r="A108" s="77">
        <f>'Data รายชื่อ'!B109</f>
        <v>0</v>
      </c>
    </row>
    <row r="109" spans="1:3" x14ac:dyDescent="0.2">
      <c r="A109" s="77">
        <f>'Data รายชื่อ'!B110</f>
        <v>0</v>
      </c>
    </row>
    <row r="110" spans="1:3" x14ac:dyDescent="0.2">
      <c r="A110" s="77">
        <f>'Data รายชื่อ'!B111</f>
        <v>0</v>
      </c>
    </row>
    <row r="111" spans="1:3" x14ac:dyDescent="0.2">
      <c r="A111" s="77">
        <f>'Data รายชื่อ'!B112</f>
        <v>0</v>
      </c>
    </row>
    <row r="112" spans="1:3" x14ac:dyDescent="0.2">
      <c r="A112" s="77">
        <f>'Data รายชื่อ'!B113</f>
        <v>0</v>
      </c>
    </row>
    <row r="113" spans="1:1" x14ac:dyDescent="0.2">
      <c r="A113" s="77">
        <f>'Data รายชื่อ'!B114</f>
        <v>0</v>
      </c>
    </row>
    <row r="114" spans="1:1" x14ac:dyDescent="0.2">
      <c r="A114" s="77">
        <f>'Data รายชื่อ'!B115</f>
        <v>0</v>
      </c>
    </row>
    <row r="115" spans="1:1" x14ac:dyDescent="0.2">
      <c r="A115" s="77">
        <f>'Data รายชื่อ'!B116</f>
        <v>0</v>
      </c>
    </row>
    <row r="116" spans="1:1" x14ac:dyDescent="0.2">
      <c r="A116" s="77">
        <f>'Data รายชื่อ'!B117</f>
        <v>0</v>
      </c>
    </row>
    <row r="117" spans="1:1" x14ac:dyDescent="0.2">
      <c r="A117" s="77">
        <f>'Data รายชื่อ'!B118</f>
        <v>0</v>
      </c>
    </row>
    <row r="118" spans="1:1" x14ac:dyDescent="0.2">
      <c r="A118" s="77">
        <f>'Data รายชื่อ'!B119</f>
        <v>0</v>
      </c>
    </row>
    <row r="119" spans="1:1" x14ac:dyDescent="0.2">
      <c r="A119" s="77">
        <f>'Data รายชื่อ'!B120</f>
        <v>0</v>
      </c>
    </row>
    <row r="120" spans="1:1" x14ac:dyDescent="0.2">
      <c r="A120" s="77">
        <f>'Data รายชื่อ'!B121</f>
        <v>0</v>
      </c>
    </row>
    <row r="121" spans="1:1" x14ac:dyDescent="0.2">
      <c r="A121" s="77">
        <f>'Data รายชื่อ'!B122</f>
        <v>0</v>
      </c>
    </row>
    <row r="122" spans="1:1" x14ac:dyDescent="0.2">
      <c r="A122" s="77">
        <f>'Data รายชื่อ'!B123</f>
        <v>0</v>
      </c>
    </row>
    <row r="123" spans="1:1" x14ac:dyDescent="0.2">
      <c r="A123" s="77">
        <f>'Data รายชื่อ'!B124</f>
        <v>0</v>
      </c>
    </row>
    <row r="124" spans="1:1" x14ac:dyDescent="0.2">
      <c r="A124" s="77">
        <f>'Data รายชื่อ'!B125</f>
        <v>0</v>
      </c>
    </row>
    <row r="125" spans="1:1" x14ac:dyDescent="0.2">
      <c r="A125" s="77">
        <f>'Data รายชื่อ'!B126</f>
        <v>0</v>
      </c>
    </row>
    <row r="126" spans="1:1" x14ac:dyDescent="0.2">
      <c r="A126" s="77">
        <f>'Data รายชื่อ'!B127</f>
        <v>0</v>
      </c>
    </row>
    <row r="127" spans="1:1" x14ac:dyDescent="0.2">
      <c r="A127" s="77">
        <f>'Data รายชื่อ'!B128</f>
        <v>0</v>
      </c>
    </row>
    <row r="128" spans="1:1" x14ac:dyDescent="0.2">
      <c r="A128" s="77">
        <f>'Data รายชื่อ'!B129</f>
        <v>0</v>
      </c>
    </row>
    <row r="129" spans="1:1" x14ac:dyDescent="0.2">
      <c r="A129" s="77">
        <f>'Data รายชื่อ'!B130</f>
        <v>0</v>
      </c>
    </row>
    <row r="130" spans="1:1" x14ac:dyDescent="0.2">
      <c r="A130" s="77">
        <f>'Data รายชื่อ'!B131</f>
        <v>0</v>
      </c>
    </row>
    <row r="131" spans="1:1" x14ac:dyDescent="0.2">
      <c r="A131" s="77">
        <f>'Data รายชื่อ'!B132</f>
        <v>0</v>
      </c>
    </row>
    <row r="132" spans="1:1" x14ac:dyDescent="0.2">
      <c r="A132" s="77">
        <f>'Data รายชื่อ'!B133</f>
        <v>0</v>
      </c>
    </row>
    <row r="133" spans="1:1" x14ac:dyDescent="0.2">
      <c r="A133" s="77">
        <f>'Data รายชื่อ'!B134</f>
        <v>0</v>
      </c>
    </row>
    <row r="134" spans="1:1" x14ac:dyDescent="0.2">
      <c r="A134" s="77">
        <f>'Data รายชื่อ'!B135</f>
        <v>0</v>
      </c>
    </row>
    <row r="135" spans="1:1" x14ac:dyDescent="0.2">
      <c r="A135" s="77">
        <f>'Data รายชื่อ'!B136</f>
        <v>0</v>
      </c>
    </row>
    <row r="136" spans="1:1" x14ac:dyDescent="0.2">
      <c r="A136" s="77">
        <f>'Data รายชื่อ'!B137</f>
        <v>0</v>
      </c>
    </row>
    <row r="137" spans="1:1" x14ac:dyDescent="0.2">
      <c r="A137" s="77">
        <f>'Data รายชื่อ'!B138</f>
        <v>0</v>
      </c>
    </row>
    <row r="138" spans="1:1" x14ac:dyDescent="0.2">
      <c r="A138" s="77">
        <f>'Data รายชื่อ'!B139</f>
        <v>0</v>
      </c>
    </row>
    <row r="139" spans="1:1" x14ac:dyDescent="0.2">
      <c r="A139" s="77">
        <f>'Data รายชื่อ'!B140</f>
        <v>0</v>
      </c>
    </row>
    <row r="140" spans="1:1" x14ac:dyDescent="0.2">
      <c r="A140" s="77">
        <f>'Data รายชื่อ'!B141</f>
        <v>0</v>
      </c>
    </row>
    <row r="141" spans="1:1" x14ac:dyDescent="0.2">
      <c r="A141" s="77">
        <f>'Data รายชื่อ'!B142</f>
        <v>0</v>
      </c>
    </row>
    <row r="142" spans="1:1" x14ac:dyDescent="0.2">
      <c r="A142" s="77">
        <f>'Data รายชื่อ'!B143</f>
        <v>0</v>
      </c>
    </row>
    <row r="143" spans="1:1" x14ac:dyDescent="0.2">
      <c r="A143" s="77">
        <f>'Data รายชื่อ'!B144</f>
        <v>0</v>
      </c>
    </row>
    <row r="144" spans="1:1" x14ac:dyDescent="0.2">
      <c r="A144" s="77">
        <f>'Data รายชื่อ'!B145</f>
        <v>0</v>
      </c>
    </row>
    <row r="145" spans="1:1" x14ac:dyDescent="0.2">
      <c r="A145" s="77">
        <f>'Data รายชื่อ'!B146</f>
        <v>0</v>
      </c>
    </row>
    <row r="146" spans="1:1" x14ac:dyDescent="0.2">
      <c r="A146" s="77">
        <f>'Data รายชื่อ'!B147</f>
        <v>0</v>
      </c>
    </row>
    <row r="147" spans="1:1" x14ac:dyDescent="0.2">
      <c r="A147" s="77">
        <f>'Data รายชื่อ'!B148</f>
        <v>0</v>
      </c>
    </row>
    <row r="148" spans="1:1" x14ac:dyDescent="0.2">
      <c r="A148" s="77">
        <f>'Data รายชื่อ'!B149</f>
        <v>0</v>
      </c>
    </row>
    <row r="149" spans="1:1" x14ac:dyDescent="0.2">
      <c r="A149" s="77">
        <f>'Data รายชื่อ'!B150</f>
        <v>0</v>
      </c>
    </row>
    <row r="150" spans="1:1" x14ac:dyDescent="0.2">
      <c r="A150" s="77">
        <f>'Data รายชื่อ'!B151</f>
        <v>0</v>
      </c>
    </row>
    <row r="151" spans="1:1" x14ac:dyDescent="0.2">
      <c r="A151" s="77">
        <f>'Data รายชื่อ'!B152</f>
        <v>0</v>
      </c>
    </row>
    <row r="152" spans="1:1" x14ac:dyDescent="0.2">
      <c r="A152" s="77">
        <f>'Data รายชื่อ'!B153</f>
        <v>0</v>
      </c>
    </row>
    <row r="153" spans="1:1" x14ac:dyDescent="0.2">
      <c r="A153" s="77">
        <f>'Data รายชื่อ'!B154</f>
        <v>0</v>
      </c>
    </row>
    <row r="154" spans="1:1" x14ac:dyDescent="0.2">
      <c r="A154" s="77">
        <f>'Data รายชื่อ'!B155</f>
        <v>0</v>
      </c>
    </row>
    <row r="155" spans="1:1" x14ac:dyDescent="0.2">
      <c r="A155" s="77">
        <f>'Data รายชื่อ'!B156</f>
        <v>0</v>
      </c>
    </row>
    <row r="156" spans="1:1" x14ac:dyDescent="0.2">
      <c r="A156" s="77">
        <f>'Data รายชื่อ'!B157</f>
        <v>0</v>
      </c>
    </row>
    <row r="157" spans="1:1" x14ac:dyDescent="0.2">
      <c r="A157" s="77">
        <f>'Data รายชื่อ'!B158</f>
        <v>0</v>
      </c>
    </row>
    <row r="158" spans="1:1" x14ac:dyDescent="0.2">
      <c r="A158" s="77">
        <f>'Data รายชื่อ'!B159</f>
        <v>0</v>
      </c>
    </row>
    <row r="159" spans="1:1" x14ac:dyDescent="0.2">
      <c r="A159" s="77">
        <f>'Data รายชื่อ'!B160</f>
        <v>0</v>
      </c>
    </row>
    <row r="160" spans="1:1" x14ac:dyDescent="0.2">
      <c r="A160" s="77">
        <f>'Data รายชื่อ'!B161</f>
        <v>0</v>
      </c>
    </row>
    <row r="161" spans="1:1" x14ac:dyDescent="0.2">
      <c r="A161" s="77">
        <f>'Data รายชื่อ'!B162</f>
        <v>0</v>
      </c>
    </row>
    <row r="162" spans="1:1" x14ac:dyDescent="0.2">
      <c r="A162" s="77">
        <f>'Data รายชื่อ'!B163</f>
        <v>0</v>
      </c>
    </row>
    <row r="163" spans="1:1" x14ac:dyDescent="0.2">
      <c r="A163" s="77">
        <f>'Data รายชื่อ'!B164</f>
        <v>0</v>
      </c>
    </row>
    <row r="164" spans="1:1" x14ac:dyDescent="0.2">
      <c r="A164" s="77">
        <f>'Data รายชื่อ'!B165</f>
        <v>0</v>
      </c>
    </row>
    <row r="165" spans="1:1" x14ac:dyDescent="0.2">
      <c r="A165" s="77">
        <f>'Data รายชื่อ'!B166</f>
        <v>0</v>
      </c>
    </row>
    <row r="166" spans="1:1" x14ac:dyDescent="0.2">
      <c r="A166" s="77">
        <f>'Data รายชื่อ'!B167</f>
        <v>0</v>
      </c>
    </row>
    <row r="167" spans="1:1" x14ac:dyDescent="0.2">
      <c r="A167" s="77">
        <f>'Data รายชื่อ'!B168</f>
        <v>0</v>
      </c>
    </row>
    <row r="168" spans="1:1" x14ac:dyDescent="0.2">
      <c r="A168" s="77">
        <f>'Data รายชื่อ'!B169</f>
        <v>0</v>
      </c>
    </row>
    <row r="169" spans="1:1" x14ac:dyDescent="0.2">
      <c r="A169" s="77">
        <f>'Data รายชื่อ'!B170</f>
        <v>0</v>
      </c>
    </row>
    <row r="170" spans="1:1" x14ac:dyDescent="0.2">
      <c r="A170" s="77">
        <f>'Data รายชื่อ'!B171</f>
        <v>0</v>
      </c>
    </row>
    <row r="171" spans="1:1" x14ac:dyDescent="0.2">
      <c r="A171" s="77">
        <f>'Data รายชื่อ'!B172</f>
        <v>0</v>
      </c>
    </row>
    <row r="172" spans="1:1" x14ac:dyDescent="0.2">
      <c r="A172" s="77">
        <f>'Data รายชื่อ'!B173</f>
        <v>0</v>
      </c>
    </row>
    <row r="173" spans="1:1" x14ac:dyDescent="0.2">
      <c r="A173" s="77">
        <f>'Data รายชื่อ'!B174</f>
        <v>0</v>
      </c>
    </row>
    <row r="174" spans="1:1" x14ac:dyDescent="0.2">
      <c r="A174" s="77">
        <f>'Data รายชื่อ'!B175</f>
        <v>0</v>
      </c>
    </row>
    <row r="175" spans="1:1" x14ac:dyDescent="0.2">
      <c r="A175" s="77">
        <f>'Data รายชื่อ'!B176</f>
        <v>0</v>
      </c>
    </row>
    <row r="176" spans="1:1" x14ac:dyDescent="0.2">
      <c r="A176" s="77">
        <f>'Data รายชื่อ'!B177</f>
        <v>0</v>
      </c>
    </row>
    <row r="177" spans="1:1" x14ac:dyDescent="0.2">
      <c r="A177" s="77">
        <f>'Data รายชื่อ'!B178</f>
        <v>0</v>
      </c>
    </row>
    <row r="178" spans="1:1" x14ac:dyDescent="0.2">
      <c r="A178" s="77">
        <f>'Data รายชื่อ'!B179</f>
        <v>0</v>
      </c>
    </row>
    <row r="179" spans="1:1" x14ac:dyDescent="0.2">
      <c r="A179" s="77">
        <f>'Data รายชื่อ'!B180</f>
        <v>0</v>
      </c>
    </row>
    <row r="180" spans="1:1" x14ac:dyDescent="0.2">
      <c r="A180" s="77">
        <f>'Data รายชื่อ'!B181</f>
        <v>0</v>
      </c>
    </row>
    <row r="181" spans="1:1" x14ac:dyDescent="0.2">
      <c r="A181" s="77">
        <f>'Data รายชื่อ'!B182</f>
        <v>0</v>
      </c>
    </row>
    <row r="182" spans="1:1" x14ac:dyDescent="0.2">
      <c r="A182" s="77">
        <f>'Data รายชื่อ'!B183</f>
        <v>0</v>
      </c>
    </row>
    <row r="183" spans="1:1" x14ac:dyDescent="0.2">
      <c r="A183" s="77">
        <f>'Data รายชื่อ'!B184</f>
        <v>0</v>
      </c>
    </row>
    <row r="184" spans="1:1" x14ac:dyDescent="0.2">
      <c r="A184" s="77">
        <f>'Data รายชื่อ'!B185</f>
        <v>0</v>
      </c>
    </row>
    <row r="185" spans="1:1" x14ac:dyDescent="0.2">
      <c r="A185" s="77">
        <f>'Data รายชื่อ'!B186</f>
        <v>0</v>
      </c>
    </row>
    <row r="186" spans="1:1" x14ac:dyDescent="0.2">
      <c r="A186" s="77">
        <f>'Data รายชื่อ'!B187</f>
        <v>0</v>
      </c>
    </row>
    <row r="187" spans="1:1" x14ac:dyDescent="0.2">
      <c r="A187" s="77">
        <f>'Data รายชื่อ'!B188</f>
        <v>0</v>
      </c>
    </row>
    <row r="188" spans="1:1" x14ac:dyDescent="0.2">
      <c r="A188" s="77">
        <f>'Data รายชื่อ'!B189</f>
        <v>0</v>
      </c>
    </row>
    <row r="189" spans="1:1" x14ac:dyDescent="0.2">
      <c r="A189" s="77">
        <f>'Data รายชื่อ'!B190</f>
        <v>0</v>
      </c>
    </row>
    <row r="190" spans="1:1" x14ac:dyDescent="0.2">
      <c r="A190" s="77">
        <f>'Data รายชื่อ'!B191</f>
        <v>0</v>
      </c>
    </row>
    <row r="191" spans="1:1" x14ac:dyDescent="0.2">
      <c r="A191" s="77">
        <f>'Data รายชื่อ'!B192</f>
        <v>0</v>
      </c>
    </row>
    <row r="192" spans="1:1" x14ac:dyDescent="0.2">
      <c r="A192" s="77">
        <f>'Data รายชื่อ'!B193</f>
        <v>0</v>
      </c>
    </row>
    <row r="193" spans="1:1" x14ac:dyDescent="0.2">
      <c r="A193" s="77">
        <f>'Data รายชื่อ'!B194</f>
        <v>0</v>
      </c>
    </row>
    <row r="194" spans="1:1" x14ac:dyDescent="0.2">
      <c r="A194" s="77">
        <f>'Data รายชื่อ'!B195</f>
        <v>0</v>
      </c>
    </row>
    <row r="195" spans="1:1" x14ac:dyDescent="0.2">
      <c r="A195" s="77">
        <f>'Data รายชื่อ'!B196</f>
        <v>0</v>
      </c>
    </row>
    <row r="196" spans="1:1" x14ac:dyDescent="0.2">
      <c r="A196" s="77">
        <f>'Data รายชื่อ'!B197</f>
        <v>0</v>
      </c>
    </row>
    <row r="197" spans="1:1" x14ac:dyDescent="0.2">
      <c r="A197" s="77">
        <f>'Data รายชื่อ'!B198</f>
        <v>0</v>
      </c>
    </row>
    <row r="198" spans="1:1" x14ac:dyDescent="0.2">
      <c r="A198" s="77">
        <f>'Data รายชื่อ'!B199</f>
        <v>0</v>
      </c>
    </row>
    <row r="199" spans="1:1" x14ac:dyDescent="0.2">
      <c r="A199" s="77">
        <f>'Data รายชื่อ'!B200</f>
        <v>0</v>
      </c>
    </row>
    <row r="200" spans="1:1" x14ac:dyDescent="0.2">
      <c r="A200" s="77">
        <f>'Data รายชื่อ'!B201</f>
        <v>0</v>
      </c>
    </row>
    <row r="201" spans="1:1" x14ac:dyDescent="0.2">
      <c r="A201" s="77">
        <f>'Data รายชื่อ'!B202</f>
        <v>0</v>
      </c>
    </row>
    <row r="202" spans="1:1" x14ac:dyDescent="0.2">
      <c r="A202" s="77">
        <f>'Data รายชื่อ'!B203</f>
        <v>0</v>
      </c>
    </row>
    <row r="203" spans="1:1" x14ac:dyDescent="0.2">
      <c r="A203" s="77">
        <f>'Data รายชื่อ'!B204</f>
        <v>0</v>
      </c>
    </row>
    <row r="204" spans="1:1" x14ac:dyDescent="0.2">
      <c r="A204" s="77">
        <f>'Data รายชื่อ'!B205</f>
        <v>0</v>
      </c>
    </row>
    <row r="205" spans="1:1" x14ac:dyDescent="0.2">
      <c r="A205" s="77">
        <f>'Data รายชื่อ'!B206</f>
        <v>0</v>
      </c>
    </row>
    <row r="206" spans="1:1" x14ac:dyDescent="0.2">
      <c r="A206" s="77">
        <f>'Data รายชื่อ'!B207</f>
        <v>0</v>
      </c>
    </row>
    <row r="207" spans="1:1" x14ac:dyDescent="0.2">
      <c r="A207" s="77">
        <f>'Data รายชื่อ'!B208</f>
        <v>0</v>
      </c>
    </row>
    <row r="208" spans="1:1" x14ac:dyDescent="0.2">
      <c r="A208" s="77">
        <f>'Data รายชื่อ'!B209</f>
        <v>0</v>
      </c>
    </row>
    <row r="209" spans="1:1" x14ac:dyDescent="0.2">
      <c r="A209" s="77">
        <f>'Data รายชื่อ'!B210</f>
        <v>0</v>
      </c>
    </row>
    <row r="210" spans="1:1" x14ac:dyDescent="0.2">
      <c r="A210" s="77">
        <f>'Data รายชื่อ'!B211</f>
        <v>0</v>
      </c>
    </row>
    <row r="211" spans="1:1" x14ac:dyDescent="0.2">
      <c r="A211" s="77">
        <f>'Data รายชื่อ'!B212</f>
        <v>0</v>
      </c>
    </row>
    <row r="212" spans="1:1" x14ac:dyDescent="0.2">
      <c r="A212" s="77">
        <f>'Data รายชื่อ'!B213</f>
        <v>0</v>
      </c>
    </row>
    <row r="213" spans="1:1" x14ac:dyDescent="0.2">
      <c r="A213" s="77">
        <f>'Data รายชื่อ'!B214</f>
        <v>0</v>
      </c>
    </row>
    <row r="214" spans="1:1" x14ac:dyDescent="0.2">
      <c r="A214" s="77">
        <f>'Data รายชื่อ'!B215</f>
        <v>0</v>
      </c>
    </row>
    <row r="215" spans="1:1" x14ac:dyDescent="0.2">
      <c r="A215" s="77">
        <f>'Data รายชื่อ'!B216</f>
        <v>0</v>
      </c>
    </row>
    <row r="216" spans="1:1" x14ac:dyDescent="0.2">
      <c r="A216" s="77">
        <f>'Data รายชื่อ'!B217</f>
        <v>0</v>
      </c>
    </row>
    <row r="217" spans="1:1" x14ac:dyDescent="0.2">
      <c r="A217" s="77">
        <f>'Data รายชื่อ'!B218</f>
        <v>0</v>
      </c>
    </row>
    <row r="218" spans="1:1" x14ac:dyDescent="0.2">
      <c r="A218" s="77">
        <f>'Data รายชื่อ'!B219</f>
        <v>0</v>
      </c>
    </row>
    <row r="219" spans="1:1" x14ac:dyDescent="0.2">
      <c r="A219" s="77">
        <f>'Data รายชื่อ'!B220</f>
        <v>0</v>
      </c>
    </row>
    <row r="220" spans="1:1" x14ac:dyDescent="0.2">
      <c r="A220" s="77">
        <f>'Data รายชื่อ'!B221</f>
        <v>0</v>
      </c>
    </row>
    <row r="221" spans="1:1" x14ac:dyDescent="0.2">
      <c r="A221" s="77">
        <f>'Data รายชื่อ'!B222</f>
        <v>0</v>
      </c>
    </row>
    <row r="222" spans="1:1" x14ac:dyDescent="0.2">
      <c r="A222" s="77">
        <f>'Data รายชื่อ'!B223</f>
        <v>0</v>
      </c>
    </row>
    <row r="223" spans="1:1" x14ac:dyDescent="0.2">
      <c r="A223" s="77">
        <f>'Data รายชื่อ'!B224</f>
        <v>0</v>
      </c>
    </row>
    <row r="224" spans="1:1" x14ac:dyDescent="0.2">
      <c r="A224" s="77">
        <f>'Data รายชื่อ'!B225</f>
        <v>0</v>
      </c>
    </row>
    <row r="225" spans="1:1" x14ac:dyDescent="0.2">
      <c r="A225" s="77">
        <f>'Data รายชื่อ'!B226</f>
        <v>0</v>
      </c>
    </row>
    <row r="226" spans="1:1" x14ac:dyDescent="0.2">
      <c r="A226" s="77">
        <f>'Data รายชื่อ'!B227</f>
        <v>0</v>
      </c>
    </row>
    <row r="227" spans="1:1" x14ac:dyDescent="0.2">
      <c r="A227" s="77">
        <f>'Data รายชื่อ'!B228</f>
        <v>0</v>
      </c>
    </row>
    <row r="228" spans="1:1" x14ac:dyDescent="0.2">
      <c r="A228" s="77">
        <f>'Data รายชื่อ'!B229</f>
        <v>0</v>
      </c>
    </row>
    <row r="229" spans="1:1" x14ac:dyDescent="0.2">
      <c r="A229" s="77">
        <f>'Data รายชื่อ'!B230</f>
        <v>0</v>
      </c>
    </row>
    <row r="230" spans="1:1" x14ac:dyDescent="0.2">
      <c r="A230" s="77">
        <f>'Data รายชื่อ'!B231</f>
        <v>0</v>
      </c>
    </row>
    <row r="231" spans="1:1" x14ac:dyDescent="0.2">
      <c r="A231" s="77">
        <f>'Data รายชื่อ'!B232</f>
        <v>0</v>
      </c>
    </row>
    <row r="232" spans="1:1" x14ac:dyDescent="0.2">
      <c r="A232" s="77">
        <f>'Data รายชื่อ'!B233</f>
        <v>0</v>
      </c>
    </row>
    <row r="233" spans="1:1" x14ac:dyDescent="0.2">
      <c r="A233" s="77">
        <f>'Data รายชื่อ'!B234</f>
        <v>0</v>
      </c>
    </row>
    <row r="234" spans="1:1" x14ac:dyDescent="0.2">
      <c r="A234" s="77">
        <f>'Data รายชื่อ'!B235</f>
        <v>0</v>
      </c>
    </row>
    <row r="235" spans="1:1" x14ac:dyDescent="0.2">
      <c r="A235" s="77">
        <f>'Data รายชื่อ'!B236</f>
        <v>0</v>
      </c>
    </row>
    <row r="236" spans="1:1" x14ac:dyDescent="0.2">
      <c r="A236" s="77">
        <f>'Data รายชื่อ'!B237</f>
        <v>0</v>
      </c>
    </row>
    <row r="237" spans="1:1" x14ac:dyDescent="0.2">
      <c r="A237" s="77">
        <f>'Data รายชื่อ'!B238</f>
        <v>0</v>
      </c>
    </row>
    <row r="238" spans="1:1" x14ac:dyDescent="0.2">
      <c r="A238" s="77">
        <f>'Data รายชื่อ'!B239</f>
        <v>0</v>
      </c>
    </row>
    <row r="239" spans="1:1" x14ac:dyDescent="0.2">
      <c r="A239" s="77">
        <f>'Data รายชื่อ'!B240</f>
        <v>0</v>
      </c>
    </row>
    <row r="240" spans="1:1" x14ac:dyDescent="0.2">
      <c r="A240" s="77">
        <f>'Data รายชื่อ'!B241</f>
        <v>0</v>
      </c>
    </row>
    <row r="241" spans="1:1" x14ac:dyDescent="0.2">
      <c r="A241" s="77">
        <f>'Data รายชื่อ'!B242</f>
        <v>0</v>
      </c>
    </row>
    <row r="242" spans="1:1" x14ac:dyDescent="0.2">
      <c r="A242" s="77">
        <f>'Data รายชื่อ'!B243</f>
        <v>0</v>
      </c>
    </row>
    <row r="243" spans="1:1" x14ac:dyDescent="0.2">
      <c r="A243" s="77">
        <f>'Data รายชื่อ'!B244</f>
        <v>0</v>
      </c>
    </row>
    <row r="244" spans="1:1" x14ac:dyDescent="0.2">
      <c r="A244" s="77">
        <f>'Data รายชื่อ'!B245</f>
        <v>0</v>
      </c>
    </row>
    <row r="245" spans="1:1" x14ac:dyDescent="0.2">
      <c r="A245" s="77">
        <f>'Data รายชื่อ'!B246</f>
        <v>0</v>
      </c>
    </row>
    <row r="246" spans="1:1" x14ac:dyDescent="0.2">
      <c r="A246" s="77">
        <f>'Data รายชื่อ'!B247</f>
        <v>0</v>
      </c>
    </row>
    <row r="247" spans="1:1" x14ac:dyDescent="0.2">
      <c r="A247" s="77">
        <f>'Data รายชื่อ'!B248</f>
        <v>0</v>
      </c>
    </row>
    <row r="248" spans="1:1" x14ac:dyDescent="0.2">
      <c r="A248" s="77">
        <f>'Data รายชื่อ'!B249</f>
        <v>0</v>
      </c>
    </row>
    <row r="249" spans="1:1" x14ac:dyDescent="0.2">
      <c r="A249" s="77">
        <f>'Data รายชื่อ'!B250</f>
        <v>0</v>
      </c>
    </row>
    <row r="250" spans="1:1" x14ac:dyDescent="0.2">
      <c r="A250" s="77">
        <f>'Data รายชื่อ'!B251</f>
        <v>0</v>
      </c>
    </row>
    <row r="251" spans="1:1" x14ac:dyDescent="0.2">
      <c r="A251" s="77">
        <f>'Data รายชื่อ'!B252</f>
        <v>0</v>
      </c>
    </row>
    <row r="252" spans="1:1" x14ac:dyDescent="0.2">
      <c r="A252" s="77">
        <f>'Data รายชื่อ'!B253</f>
        <v>0</v>
      </c>
    </row>
    <row r="253" spans="1:1" x14ac:dyDescent="0.2">
      <c r="A253" s="77">
        <f>'Data รายชื่อ'!B254</f>
        <v>0</v>
      </c>
    </row>
    <row r="254" spans="1:1" x14ac:dyDescent="0.2">
      <c r="A254" s="77">
        <f>'Data รายชื่อ'!B255</f>
        <v>0</v>
      </c>
    </row>
    <row r="255" spans="1:1" x14ac:dyDescent="0.2">
      <c r="A255" s="77">
        <f>'Data รายชื่อ'!B256</f>
        <v>0</v>
      </c>
    </row>
    <row r="256" spans="1:1" x14ac:dyDescent="0.2">
      <c r="A256" s="77">
        <f>'Data รายชื่อ'!B257</f>
        <v>0</v>
      </c>
    </row>
    <row r="257" spans="1:1" x14ac:dyDescent="0.2">
      <c r="A257" s="77">
        <f>'Data รายชื่อ'!B258</f>
        <v>0</v>
      </c>
    </row>
    <row r="258" spans="1:1" x14ac:dyDescent="0.2">
      <c r="A258" s="77">
        <f>'Data รายชื่อ'!B259</f>
        <v>0</v>
      </c>
    </row>
    <row r="259" spans="1:1" x14ac:dyDescent="0.2">
      <c r="A259" s="77">
        <f>'Data รายชื่อ'!B260</f>
        <v>0</v>
      </c>
    </row>
    <row r="260" spans="1:1" x14ac:dyDescent="0.2">
      <c r="A260" s="77">
        <f>'Data รายชื่อ'!B261</f>
        <v>0</v>
      </c>
    </row>
    <row r="261" spans="1:1" x14ac:dyDescent="0.2">
      <c r="A261" s="77">
        <f>'Data รายชื่อ'!B262</f>
        <v>0</v>
      </c>
    </row>
    <row r="262" spans="1:1" x14ac:dyDescent="0.2">
      <c r="A262" s="77">
        <f>'Data รายชื่อ'!B263</f>
        <v>0</v>
      </c>
    </row>
    <row r="263" spans="1:1" x14ac:dyDescent="0.2">
      <c r="A263" s="77">
        <f>'Data รายชื่อ'!B264</f>
        <v>0</v>
      </c>
    </row>
    <row r="264" spans="1:1" x14ac:dyDescent="0.2">
      <c r="A264" s="77">
        <f>'Data รายชื่อ'!B265</f>
        <v>0</v>
      </c>
    </row>
    <row r="265" spans="1:1" x14ac:dyDescent="0.2">
      <c r="A265" s="77">
        <f>'Data รายชื่อ'!B266</f>
        <v>0</v>
      </c>
    </row>
    <row r="266" spans="1:1" x14ac:dyDescent="0.2">
      <c r="A266" s="77">
        <f>'Data รายชื่อ'!B267</f>
        <v>0</v>
      </c>
    </row>
    <row r="267" spans="1:1" x14ac:dyDescent="0.2">
      <c r="A267" s="77">
        <f>'Data รายชื่อ'!B268</f>
        <v>0</v>
      </c>
    </row>
    <row r="268" spans="1:1" x14ac:dyDescent="0.2">
      <c r="A268" s="77">
        <f>'Data รายชื่อ'!B269</f>
        <v>0</v>
      </c>
    </row>
    <row r="269" spans="1:1" x14ac:dyDescent="0.2">
      <c r="A269" s="77">
        <f>'Data รายชื่อ'!B270</f>
        <v>0</v>
      </c>
    </row>
    <row r="270" spans="1:1" x14ac:dyDescent="0.2">
      <c r="A270" s="77">
        <f>'Data รายชื่อ'!B271</f>
        <v>0</v>
      </c>
    </row>
    <row r="271" spans="1:1" x14ac:dyDescent="0.2">
      <c r="A271" s="77">
        <f>'Data รายชื่อ'!B272</f>
        <v>0</v>
      </c>
    </row>
    <row r="272" spans="1:1" x14ac:dyDescent="0.2">
      <c r="A272" s="77">
        <f>'Data รายชื่อ'!B273</f>
        <v>0</v>
      </c>
    </row>
    <row r="273" spans="1:1" x14ac:dyDescent="0.2">
      <c r="A273" s="77">
        <f>'Data รายชื่อ'!B274</f>
        <v>0</v>
      </c>
    </row>
    <row r="274" spans="1:1" x14ac:dyDescent="0.2">
      <c r="A274" s="77">
        <f>'Data รายชื่อ'!B275</f>
        <v>0</v>
      </c>
    </row>
    <row r="275" spans="1:1" x14ac:dyDescent="0.2">
      <c r="A275" s="77">
        <f>'Data รายชื่อ'!B276</f>
        <v>0</v>
      </c>
    </row>
    <row r="276" spans="1:1" x14ac:dyDescent="0.2">
      <c r="A276" s="77">
        <f>'Data รายชื่อ'!B277</f>
        <v>0</v>
      </c>
    </row>
    <row r="277" spans="1:1" x14ac:dyDescent="0.2">
      <c r="A277" s="77">
        <f>'Data รายชื่อ'!B278</f>
        <v>0</v>
      </c>
    </row>
    <row r="278" spans="1:1" x14ac:dyDescent="0.2">
      <c r="A278" s="77">
        <f>'Data รายชื่อ'!B279</f>
        <v>0</v>
      </c>
    </row>
    <row r="279" spans="1:1" x14ac:dyDescent="0.2">
      <c r="A279" s="77">
        <f>'Data รายชื่อ'!B280</f>
        <v>0</v>
      </c>
    </row>
    <row r="280" spans="1:1" x14ac:dyDescent="0.2">
      <c r="A280" s="77">
        <f>'Data รายชื่อ'!B281</f>
        <v>0</v>
      </c>
    </row>
    <row r="281" spans="1:1" x14ac:dyDescent="0.2">
      <c r="A281" s="77">
        <f>'Data รายชื่อ'!B282</f>
        <v>0</v>
      </c>
    </row>
    <row r="282" spans="1:1" x14ac:dyDescent="0.2">
      <c r="A282" s="77">
        <f>'Data รายชื่อ'!B283</f>
        <v>0</v>
      </c>
    </row>
    <row r="283" spans="1:1" x14ac:dyDescent="0.2">
      <c r="A283" s="77">
        <f>'Data รายชื่อ'!B284</f>
        <v>0</v>
      </c>
    </row>
    <row r="284" spans="1:1" x14ac:dyDescent="0.2">
      <c r="A284" s="77">
        <f>'Data รายชื่อ'!B285</f>
        <v>0</v>
      </c>
    </row>
    <row r="285" spans="1:1" x14ac:dyDescent="0.2">
      <c r="A285" s="77">
        <f>'Data รายชื่อ'!B286</f>
        <v>0</v>
      </c>
    </row>
    <row r="286" spans="1:1" x14ac:dyDescent="0.2">
      <c r="A286" s="77">
        <f>'Data รายชื่อ'!B287</f>
        <v>0</v>
      </c>
    </row>
    <row r="287" spans="1:1" x14ac:dyDescent="0.2">
      <c r="A287" s="77">
        <f>'Data รายชื่อ'!B288</f>
        <v>0</v>
      </c>
    </row>
    <row r="288" spans="1:1" x14ac:dyDescent="0.2">
      <c r="A288" s="77">
        <f>'Data รายชื่อ'!B289</f>
        <v>0</v>
      </c>
    </row>
    <row r="289" spans="1:1" x14ac:dyDescent="0.2">
      <c r="A289" s="77">
        <f>'Data รายชื่อ'!B290</f>
        <v>0</v>
      </c>
    </row>
    <row r="290" spans="1:1" x14ac:dyDescent="0.2">
      <c r="A290" s="77">
        <f>'Data รายชื่อ'!B291</f>
        <v>0</v>
      </c>
    </row>
    <row r="291" spans="1:1" x14ac:dyDescent="0.2">
      <c r="A291" s="77">
        <f>'Data รายชื่อ'!B292</f>
        <v>0</v>
      </c>
    </row>
    <row r="292" spans="1:1" x14ac:dyDescent="0.2">
      <c r="A292" s="77">
        <f>'Data รายชื่อ'!B293</f>
        <v>0</v>
      </c>
    </row>
    <row r="293" spans="1:1" x14ac:dyDescent="0.2">
      <c r="A293" s="77">
        <f>'Data รายชื่อ'!B294</f>
        <v>0</v>
      </c>
    </row>
    <row r="294" spans="1:1" x14ac:dyDescent="0.2">
      <c r="A294" s="77">
        <f>'Data รายชื่อ'!B295</f>
        <v>0</v>
      </c>
    </row>
    <row r="295" spans="1:1" x14ac:dyDescent="0.2">
      <c r="A295" s="77">
        <f>'Data รายชื่อ'!B296</f>
        <v>0</v>
      </c>
    </row>
    <row r="296" spans="1:1" x14ac:dyDescent="0.2">
      <c r="A296" s="77">
        <f>'Data รายชื่อ'!B297</f>
        <v>0</v>
      </c>
    </row>
    <row r="297" spans="1:1" x14ac:dyDescent="0.2">
      <c r="A297" s="77">
        <f>'Data รายชื่อ'!B298</f>
        <v>0</v>
      </c>
    </row>
    <row r="298" spans="1:1" x14ac:dyDescent="0.2">
      <c r="A298" s="77">
        <f>'Data รายชื่อ'!B299</f>
        <v>0</v>
      </c>
    </row>
    <row r="299" spans="1:1" x14ac:dyDescent="0.2">
      <c r="A299" s="77">
        <f>'Data รายชื่อ'!B300</f>
        <v>0</v>
      </c>
    </row>
    <row r="300" spans="1:1" x14ac:dyDescent="0.2">
      <c r="A300" s="77">
        <f>'Data รายชื่อ'!B301</f>
        <v>0</v>
      </c>
    </row>
    <row r="301" spans="1:1" x14ac:dyDescent="0.2">
      <c r="A301" s="77">
        <f>'Data รายชื่อ'!B302</f>
        <v>0</v>
      </c>
    </row>
    <row r="302" spans="1:1" x14ac:dyDescent="0.2">
      <c r="A302" s="77">
        <f>'Data รายชื่อ'!B303</f>
        <v>0</v>
      </c>
    </row>
    <row r="303" spans="1:1" x14ac:dyDescent="0.2">
      <c r="A303" s="77">
        <f>'Data รายชื่อ'!B304</f>
        <v>0</v>
      </c>
    </row>
    <row r="304" spans="1:1" x14ac:dyDescent="0.2">
      <c r="A304" s="77">
        <f>'Data รายชื่อ'!B305</f>
        <v>0</v>
      </c>
    </row>
    <row r="305" spans="1:1" x14ac:dyDescent="0.2">
      <c r="A305" s="77">
        <f>'Data รายชื่อ'!B306</f>
        <v>0</v>
      </c>
    </row>
    <row r="306" spans="1:1" x14ac:dyDescent="0.2">
      <c r="A306" s="77">
        <f>'Data รายชื่อ'!B307</f>
        <v>0</v>
      </c>
    </row>
    <row r="307" spans="1:1" x14ac:dyDescent="0.2">
      <c r="A307" s="77">
        <f>'Data รายชื่อ'!B308</f>
        <v>0</v>
      </c>
    </row>
    <row r="308" spans="1:1" x14ac:dyDescent="0.2">
      <c r="A308" s="77">
        <f>'Data รายชื่อ'!B309</f>
        <v>0</v>
      </c>
    </row>
    <row r="309" spans="1:1" x14ac:dyDescent="0.2">
      <c r="A309" s="77">
        <f>'Data รายชื่อ'!B310</f>
        <v>0</v>
      </c>
    </row>
    <row r="310" spans="1:1" x14ac:dyDescent="0.2">
      <c r="A310" s="77">
        <f>'Data รายชื่อ'!B311</f>
        <v>0</v>
      </c>
    </row>
    <row r="311" spans="1:1" x14ac:dyDescent="0.2">
      <c r="A311" s="77">
        <f>'Data รายชื่อ'!B312</f>
        <v>0</v>
      </c>
    </row>
    <row r="312" spans="1:1" x14ac:dyDescent="0.2">
      <c r="A312" s="77">
        <f>'Data รายชื่อ'!B313</f>
        <v>0</v>
      </c>
    </row>
    <row r="313" spans="1:1" x14ac:dyDescent="0.2">
      <c r="A313" s="77">
        <f>'Data รายชื่อ'!B314</f>
        <v>0</v>
      </c>
    </row>
    <row r="314" spans="1:1" x14ac:dyDescent="0.2">
      <c r="A314" s="77">
        <f>'Data รายชื่อ'!B315</f>
        <v>0</v>
      </c>
    </row>
    <row r="315" spans="1:1" x14ac:dyDescent="0.2">
      <c r="A315" s="77">
        <f>'Data รายชื่อ'!B316</f>
        <v>0</v>
      </c>
    </row>
    <row r="316" spans="1:1" x14ac:dyDescent="0.2">
      <c r="A316" s="77">
        <f>'Data รายชื่อ'!B317</f>
        <v>0</v>
      </c>
    </row>
    <row r="317" spans="1:1" x14ac:dyDescent="0.2">
      <c r="A317" s="77">
        <f>'Data รายชื่อ'!B318</f>
        <v>0</v>
      </c>
    </row>
    <row r="318" spans="1:1" x14ac:dyDescent="0.2">
      <c r="A318" s="77">
        <f>'Data รายชื่อ'!B319</f>
        <v>0</v>
      </c>
    </row>
    <row r="319" spans="1:1" x14ac:dyDescent="0.2">
      <c r="A319" s="77">
        <f>'Data รายชื่อ'!B320</f>
        <v>0</v>
      </c>
    </row>
    <row r="320" spans="1:1" x14ac:dyDescent="0.2">
      <c r="A320" s="77">
        <f>'Data รายชื่อ'!B321</f>
        <v>0</v>
      </c>
    </row>
    <row r="321" spans="1:1" x14ac:dyDescent="0.2">
      <c r="A321" s="77">
        <f>'Data รายชื่อ'!B322</f>
        <v>0</v>
      </c>
    </row>
    <row r="322" spans="1:1" x14ac:dyDescent="0.2">
      <c r="A322" s="77">
        <f>'Data รายชื่อ'!B323</f>
        <v>0</v>
      </c>
    </row>
    <row r="323" spans="1:1" x14ac:dyDescent="0.2">
      <c r="A323" s="77">
        <f>'Data รายชื่อ'!B324</f>
        <v>0</v>
      </c>
    </row>
    <row r="324" spans="1:1" x14ac:dyDescent="0.2">
      <c r="A324" s="77">
        <f>'Data รายชื่อ'!B325</f>
        <v>0</v>
      </c>
    </row>
    <row r="325" spans="1:1" x14ac:dyDescent="0.2">
      <c r="A325" s="77">
        <f>'Data รายชื่อ'!B326</f>
        <v>0</v>
      </c>
    </row>
    <row r="326" spans="1:1" x14ac:dyDescent="0.2">
      <c r="A326" s="77">
        <f>'Data รายชื่อ'!B327</f>
        <v>0</v>
      </c>
    </row>
    <row r="327" spans="1:1" x14ac:dyDescent="0.2">
      <c r="A327" s="77">
        <f>'Data รายชื่อ'!B328</f>
        <v>0</v>
      </c>
    </row>
    <row r="328" spans="1:1" x14ac:dyDescent="0.2">
      <c r="A328" s="77">
        <f>'Data รายชื่อ'!B329</f>
        <v>0</v>
      </c>
    </row>
    <row r="329" spans="1:1" x14ac:dyDescent="0.2">
      <c r="A329" s="77">
        <f>'Data รายชื่อ'!B330</f>
        <v>0</v>
      </c>
    </row>
    <row r="330" spans="1:1" x14ac:dyDescent="0.2">
      <c r="A330" s="77">
        <f>'Data รายชื่อ'!B331</f>
        <v>0</v>
      </c>
    </row>
    <row r="331" spans="1:1" x14ac:dyDescent="0.2">
      <c r="A331" s="77">
        <f>'Data รายชื่อ'!B332</f>
        <v>0</v>
      </c>
    </row>
    <row r="332" spans="1:1" x14ac:dyDescent="0.2">
      <c r="A332" s="77">
        <f>'Data รายชื่อ'!B333</f>
        <v>0</v>
      </c>
    </row>
    <row r="333" spans="1:1" x14ac:dyDescent="0.2">
      <c r="A333" s="77">
        <f>'Data รายชื่อ'!B334</f>
        <v>0</v>
      </c>
    </row>
    <row r="334" spans="1:1" x14ac:dyDescent="0.2">
      <c r="A334" s="77">
        <f>'Data รายชื่อ'!B335</f>
        <v>0</v>
      </c>
    </row>
    <row r="335" spans="1:1" x14ac:dyDescent="0.2">
      <c r="A335" s="77">
        <f>'Data รายชื่อ'!B336</f>
        <v>0</v>
      </c>
    </row>
    <row r="336" spans="1:1" x14ac:dyDescent="0.2">
      <c r="A336" s="77">
        <f>'Data รายชื่อ'!B337</f>
        <v>0</v>
      </c>
    </row>
    <row r="337" spans="1:1" x14ac:dyDescent="0.2">
      <c r="A337" s="77">
        <f>'Data รายชื่อ'!B338</f>
        <v>0</v>
      </c>
    </row>
    <row r="338" spans="1:1" x14ac:dyDescent="0.2">
      <c r="A338" s="77">
        <f>'Data รายชื่อ'!B339</f>
        <v>0</v>
      </c>
    </row>
    <row r="339" spans="1:1" x14ac:dyDescent="0.2">
      <c r="A339" s="77">
        <f>'Data รายชื่อ'!B340</f>
        <v>0</v>
      </c>
    </row>
    <row r="340" spans="1:1" x14ac:dyDescent="0.2">
      <c r="A340" s="77">
        <f>'Data รายชื่อ'!B341</f>
        <v>0</v>
      </c>
    </row>
    <row r="341" spans="1:1" x14ac:dyDescent="0.2">
      <c r="A341" s="77">
        <f>'Data รายชื่อ'!B342</f>
        <v>0</v>
      </c>
    </row>
    <row r="342" spans="1:1" x14ac:dyDescent="0.2">
      <c r="A342" s="77">
        <f>'Data รายชื่อ'!B343</f>
        <v>0</v>
      </c>
    </row>
    <row r="343" spans="1:1" x14ac:dyDescent="0.2">
      <c r="A343" s="77">
        <f>'Data รายชื่อ'!B344</f>
        <v>0</v>
      </c>
    </row>
    <row r="344" spans="1:1" x14ac:dyDescent="0.2">
      <c r="A344" s="77">
        <f>'Data รายชื่อ'!B345</f>
        <v>0</v>
      </c>
    </row>
    <row r="345" spans="1:1" x14ac:dyDescent="0.2">
      <c r="A345" s="77">
        <f>'Data รายชื่อ'!B346</f>
        <v>0</v>
      </c>
    </row>
    <row r="346" spans="1:1" x14ac:dyDescent="0.2">
      <c r="A346" s="77">
        <f>'Data รายชื่อ'!B347</f>
        <v>0</v>
      </c>
    </row>
    <row r="347" spans="1:1" x14ac:dyDescent="0.2">
      <c r="A347" s="77">
        <f>'Data รายชื่อ'!B348</f>
        <v>0</v>
      </c>
    </row>
    <row r="348" spans="1:1" x14ac:dyDescent="0.2">
      <c r="A348" s="77">
        <f>'Data รายชื่อ'!B349</f>
        <v>0</v>
      </c>
    </row>
    <row r="349" spans="1:1" x14ac:dyDescent="0.2">
      <c r="A349" s="77">
        <f>'Data รายชื่อ'!B350</f>
        <v>0</v>
      </c>
    </row>
    <row r="350" spans="1:1" x14ac:dyDescent="0.2">
      <c r="A350" s="77">
        <f>'Data รายชื่อ'!B351</f>
        <v>0</v>
      </c>
    </row>
    <row r="351" spans="1:1" x14ac:dyDescent="0.2">
      <c r="A351" s="77">
        <f>'Data รายชื่อ'!B352</f>
        <v>0</v>
      </c>
    </row>
    <row r="352" spans="1:1" x14ac:dyDescent="0.2">
      <c r="A352" s="77">
        <f>'Data รายชื่อ'!B353</f>
        <v>0</v>
      </c>
    </row>
    <row r="353" spans="1:1" x14ac:dyDescent="0.2">
      <c r="A353" s="77">
        <f>'Data รายชื่อ'!B354</f>
        <v>0</v>
      </c>
    </row>
    <row r="354" spans="1:1" x14ac:dyDescent="0.2">
      <c r="A354" s="77">
        <f>'Data รายชื่อ'!B355</f>
        <v>0</v>
      </c>
    </row>
    <row r="355" spans="1:1" x14ac:dyDescent="0.2">
      <c r="A355" s="77">
        <f>'Data รายชื่อ'!B356</f>
        <v>0</v>
      </c>
    </row>
    <row r="356" spans="1:1" x14ac:dyDescent="0.2">
      <c r="A356" s="77">
        <f>'Data รายชื่อ'!B357</f>
        <v>0</v>
      </c>
    </row>
    <row r="357" spans="1:1" x14ac:dyDescent="0.2">
      <c r="A357" s="77">
        <f>'Data รายชื่อ'!B358</f>
        <v>0</v>
      </c>
    </row>
    <row r="358" spans="1:1" x14ac:dyDescent="0.2">
      <c r="A358" s="77">
        <f>'Data รายชื่อ'!B359</f>
        <v>0</v>
      </c>
    </row>
    <row r="359" spans="1:1" x14ac:dyDescent="0.2">
      <c r="A359" s="77">
        <f>'Data รายชื่อ'!B360</f>
        <v>0</v>
      </c>
    </row>
    <row r="360" spans="1:1" x14ac:dyDescent="0.2">
      <c r="A360" s="77">
        <f>'Data รายชื่อ'!B361</f>
        <v>0</v>
      </c>
    </row>
    <row r="361" spans="1:1" x14ac:dyDescent="0.2">
      <c r="A361" s="77">
        <f>'Data รายชื่อ'!B362</f>
        <v>0</v>
      </c>
    </row>
    <row r="362" spans="1:1" x14ac:dyDescent="0.2">
      <c r="A362" s="77">
        <f>'Data รายชื่อ'!B363</f>
        <v>0</v>
      </c>
    </row>
    <row r="363" spans="1:1" x14ac:dyDescent="0.2">
      <c r="A363" s="77">
        <f>'Data รายชื่อ'!B364</f>
        <v>0</v>
      </c>
    </row>
    <row r="364" spans="1:1" x14ac:dyDescent="0.2">
      <c r="A364" s="77">
        <f>'Data รายชื่อ'!B365</f>
        <v>0</v>
      </c>
    </row>
    <row r="365" spans="1:1" x14ac:dyDescent="0.2">
      <c r="A365" s="77">
        <f>'Data รายชื่อ'!B366</f>
        <v>0</v>
      </c>
    </row>
    <row r="366" spans="1:1" x14ac:dyDescent="0.2">
      <c r="A366" s="77">
        <f>'Data รายชื่อ'!B367</f>
        <v>0</v>
      </c>
    </row>
    <row r="367" spans="1:1" x14ac:dyDescent="0.2">
      <c r="A367" s="77">
        <f>'Data รายชื่อ'!B368</f>
        <v>0</v>
      </c>
    </row>
    <row r="368" spans="1:1" x14ac:dyDescent="0.2">
      <c r="A368" s="77">
        <f>'Data รายชื่อ'!B369</f>
        <v>0</v>
      </c>
    </row>
    <row r="369" spans="1:1" x14ac:dyDescent="0.2">
      <c r="A369" s="77">
        <f>'Data รายชื่อ'!B370</f>
        <v>0</v>
      </c>
    </row>
    <row r="370" spans="1:1" x14ac:dyDescent="0.2">
      <c r="A370" s="77">
        <f>'Data รายชื่อ'!B371</f>
        <v>0</v>
      </c>
    </row>
    <row r="371" spans="1:1" x14ac:dyDescent="0.2">
      <c r="A371" s="77">
        <f>'Data รายชื่อ'!B372</f>
        <v>0</v>
      </c>
    </row>
    <row r="372" spans="1:1" x14ac:dyDescent="0.2">
      <c r="A372" s="77">
        <f>'Data รายชื่อ'!B373</f>
        <v>0</v>
      </c>
    </row>
    <row r="373" spans="1:1" x14ac:dyDescent="0.2">
      <c r="A373" s="77">
        <f>'Data รายชื่อ'!B374</f>
        <v>0</v>
      </c>
    </row>
    <row r="374" spans="1:1" x14ac:dyDescent="0.2">
      <c r="A374" s="77">
        <f>'Data รายชื่อ'!B375</f>
        <v>0</v>
      </c>
    </row>
    <row r="375" spans="1:1" x14ac:dyDescent="0.2">
      <c r="A375" s="77">
        <f>'Data รายชื่อ'!B376</f>
        <v>0</v>
      </c>
    </row>
    <row r="376" spans="1:1" x14ac:dyDescent="0.2">
      <c r="A376" s="77">
        <f>'Data รายชื่อ'!B377</f>
        <v>0</v>
      </c>
    </row>
    <row r="377" spans="1:1" x14ac:dyDescent="0.2">
      <c r="A377" s="77">
        <f>'Data รายชื่อ'!B378</f>
        <v>0</v>
      </c>
    </row>
    <row r="378" spans="1:1" x14ac:dyDescent="0.2">
      <c r="A378" s="77">
        <f>'Data รายชื่อ'!B379</f>
        <v>0</v>
      </c>
    </row>
    <row r="379" spans="1:1" x14ac:dyDescent="0.2">
      <c r="A379" s="77">
        <f>'Data รายชื่อ'!B380</f>
        <v>0</v>
      </c>
    </row>
    <row r="380" spans="1:1" x14ac:dyDescent="0.2">
      <c r="A380" s="77">
        <f>'Data รายชื่อ'!B381</f>
        <v>0</v>
      </c>
    </row>
    <row r="381" spans="1:1" x14ac:dyDescent="0.2">
      <c r="A381" s="77">
        <f>'Data รายชื่อ'!B382</f>
        <v>0</v>
      </c>
    </row>
    <row r="382" spans="1:1" x14ac:dyDescent="0.2">
      <c r="A382" s="77">
        <f>'Data รายชื่อ'!B383</f>
        <v>0</v>
      </c>
    </row>
    <row r="383" spans="1:1" x14ac:dyDescent="0.2">
      <c r="A383" s="77">
        <f>'Data รายชื่อ'!B384</f>
        <v>0</v>
      </c>
    </row>
    <row r="384" spans="1:1" x14ac:dyDescent="0.2">
      <c r="A384" s="77">
        <f>'Data รายชื่อ'!B385</f>
        <v>0</v>
      </c>
    </row>
    <row r="385" spans="1:1" x14ac:dyDescent="0.2">
      <c r="A385" s="77">
        <f>'Data รายชื่อ'!B386</f>
        <v>0</v>
      </c>
    </row>
    <row r="386" spans="1:1" x14ac:dyDescent="0.2">
      <c r="A386" s="77">
        <f>'Data รายชื่อ'!B387</f>
        <v>0</v>
      </c>
    </row>
    <row r="387" spans="1:1" x14ac:dyDescent="0.2">
      <c r="A387" s="77">
        <f>'Data รายชื่อ'!B388</f>
        <v>0</v>
      </c>
    </row>
    <row r="388" spans="1:1" x14ac:dyDescent="0.2">
      <c r="A388" s="77">
        <f>'Data รายชื่อ'!B389</f>
        <v>0</v>
      </c>
    </row>
    <row r="389" spans="1:1" x14ac:dyDescent="0.2">
      <c r="A389" s="77">
        <f>'Data รายชื่อ'!B390</f>
        <v>0</v>
      </c>
    </row>
    <row r="390" spans="1:1" x14ac:dyDescent="0.2">
      <c r="A390" s="77">
        <f>'Data รายชื่อ'!B391</f>
        <v>0</v>
      </c>
    </row>
    <row r="391" spans="1:1" x14ac:dyDescent="0.2">
      <c r="A391" s="77">
        <f>'Data รายชื่อ'!B392</f>
        <v>0</v>
      </c>
    </row>
    <row r="392" spans="1:1" x14ac:dyDescent="0.2">
      <c r="A392" s="77">
        <f>'Data รายชื่อ'!B393</f>
        <v>0</v>
      </c>
    </row>
    <row r="393" spans="1:1" x14ac:dyDescent="0.2">
      <c r="A393" s="77">
        <f>'Data รายชื่อ'!B394</f>
        <v>0</v>
      </c>
    </row>
    <row r="394" spans="1:1" x14ac:dyDescent="0.2">
      <c r="A394" s="77">
        <f>'Data รายชื่อ'!B395</f>
        <v>0</v>
      </c>
    </row>
    <row r="395" spans="1:1" x14ac:dyDescent="0.2">
      <c r="A395" s="77">
        <f>'Data รายชื่อ'!B396</f>
        <v>0</v>
      </c>
    </row>
    <row r="396" spans="1:1" x14ac:dyDescent="0.2">
      <c r="A396" s="77">
        <f>'Data รายชื่อ'!B397</f>
        <v>0</v>
      </c>
    </row>
    <row r="397" spans="1:1" x14ac:dyDescent="0.2">
      <c r="A397" s="77">
        <f>'Data รายชื่อ'!B398</f>
        <v>0</v>
      </c>
    </row>
    <row r="398" spans="1:1" x14ac:dyDescent="0.2">
      <c r="A398" s="77">
        <f>'Data รายชื่อ'!B399</f>
        <v>0</v>
      </c>
    </row>
    <row r="399" spans="1:1" x14ac:dyDescent="0.2">
      <c r="A399" s="77">
        <f>'Data รายชื่อ'!B400</f>
        <v>0</v>
      </c>
    </row>
    <row r="400" spans="1:1" x14ac:dyDescent="0.2">
      <c r="A400" s="77">
        <f>'Data รายชื่อ'!B401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19"/>
  <sheetViews>
    <sheetView topLeftCell="A11" workbookViewId="0">
      <selection activeCell="D17" sqref="D17"/>
    </sheetView>
  </sheetViews>
  <sheetFormatPr defaultRowHeight="24" x14ac:dyDescent="0.55000000000000004"/>
  <cols>
    <col min="1" max="1" width="9" style="1"/>
    <col min="2" max="2" width="31" style="1" customWidth="1"/>
    <col min="3" max="4" width="9" style="1"/>
    <col min="5" max="5" width="13.25" style="1" customWidth="1"/>
    <col min="6" max="16384" width="9" style="1"/>
  </cols>
  <sheetData>
    <row r="1" spans="1:6" x14ac:dyDescent="0.55000000000000004">
      <c r="A1" s="1" t="s">
        <v>637</v>
      </c>
    </row>
    <row r="2" spans="1:6" x14ac:dyDescent="0.55000000000000004">
      <c r="A2" s="1" t="s">
        <v>638</v>
      </c>
    </row>
    <row r="3" spans="1:6" x14ac:dyDescent="0.55000000000000004">
      <c r="A3" s="1" t="s">
        <v>0</v>
      </c>
    </row>
    <row r="4" spans="1:6" x14ac:dyDescent="0.55000000000000004">
      <c r="B4" s="1" t="s">
        <v>1</v>
      </c>
      <c r="C4" s="1" t="s">
        <v>2</v>
      </c>
      <c r="F4" s="1" t="s">
        <v>3</v>
      </c>
    </row>
    <row r="5" spans="1:6" x14ac:dyDescent="0.55000000000000004">
      <c r="B5" s="2" t="s">
        <v>4</v>
      </c>
      <c r="C5" s="1" t="s">
        <v>5</v>
      </c>
      <c r="E5" s="1" t="s">
        <v>6</v>
      </c>
    </row>
    <row r="6" spans="1:6" x14ac:dyDescent="0.55000000000000004">
      <c r="B6" s="2" t="s">
        <v>7</v>
      </c>
      <c r="C6" s="1" t="s">
        <v>5</v>
      </c>
      <c r="E6" s="1" t="s">
        <v>8</v>
      </c>
    </row>
    <row r="7" spans="1:6" x14ac:dyDescent="0.55000000000000004">
      <c r="B7" s="2" t="s">
        <v>9</v>
      </c>
      <c r="E7" s="1" t="s">
        <v>26</v>
      </c>
    </row>
    <row r="8" spans="1:6" x14ac:dyDescent="0.55000000000000004">
      <c r="B8" s="2" t="s">
        <v>10</v>
      </c>
      <c r="C8" s="1" t="s">
        <v>5</v>
      </c>
      <c r="E8" s="1" t="s">
        <v>25</v>
      </c>
    </row>
    <row r="9" spans="1:6" x14ac:dyDescent="0.55000000000000004">
      <c r="A9" s="1" t="s">
        <v>11</v>
      </c>
      <c r="B9" s="2" t="s">
        <v>12</v>
      </c>
      <c r="C9" s="1" t="s">
        <v>5</v>
      </c>
      <c r="E9" s="1" t="s">
        <v>25</v>
      </c>
    </row>
    <row r="10" spans="1:6" x14ac:dyDescent="0.55000000000000004">
      <c r="B10" s="1" t="s">
        <v>13</v>
      </c>
      <c r="C10" s="1" t="s">
        <v>2</v>
      </c>
      <c r="F10" s="1" t="s">
        <v>639</v>
      </c>
    </row>
    <row r="11" spans="1:6" x14ac:dyDescent="0.55000000000000004">
      <c r="B11" s="2" t="s">
        <v>24</v>
      </c>
      <c r="E11" s="1" t="s">
        <v>27</v>
      </c>
    </row>
    <row r="12" spans="1:6" x14ac:dyDescent="0.55000000000000004">
      <c r="B12" s="2" t="s">
        <v>15</v>
      </c>
      <c r="E12" s="1" t="s">
        <v>640</v>
      </c>
    </row>
    <row r="13" spans="1:6" x14ac:dyDescent="0.55000000000000004">
      <c r="B13" s="3" t="s">
        <v>16</v>
      </c>
      <c r="D13" s="1" t="s">
        <v>641</v>
      </c>
    </row>
    <row r="14" spans="1:6" x14ac:dyDescent="0.55000000000000004">
      <c r="B14" s="3" t="s">
        <v>17</v>
      </c>
      <c r="D14" s="1" t="s">
        <v>642</v>
      </c>
    </row>
    <row r="15" spans="1:6" x14ac:dyDescent="0.55000000000000004">
      <c r="B15" s="2" t="s">
        <v>18</v>
      </c>
      <c r="C15" s="1" t="s">
        <v>5</v>
      </c>
      <c r="E15" s="1" t="s">
        <v>643</v>
      </c>
    </row>
    <row r="16" spans="1:6" x14ac:dyDescent="0.55000000000000004">
      <c r="B16" s="3" t="s">
        <v>19</v>
      </c>
      <c r="D16" s="1" t="s">
        <v>644</v>
      </c>
    </row>
    <row r="17" spans="2:6" x14ac:dyDescent="0.55000000000000004">
      <c r="B17" s="3" t="s">
        <v>17</v>
      </c>
      <c r="D17" s="4" t="s">
        <v>26</v>
      </c>
    </row>
    <row r="18" spans="2:6" x14ac:dyDescent="0.55000000000000004">
      <c r="B18" s="1" t="s">
        <v>20</v>
      </c>
      <c r="C18" s="1" t="s">
        <v>5</v>
      </c>
      <c r="F18" s="1" t="s">
        <v>21</v>
      </c>
    </row>
    <row r="19" spans="2:6" x14ac:dyDescent="0.55000000000000004">
      <c r="B19" s="1" t="s">
        <v>22</v>
      </c>
      <c r="C19" s="1" t="s">
        <v>5</v>
      </c>
      <c r="F19" s="1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ชีววิทยา</vt:lpstr>
      <vt:lpstr>ข้อมูลใน regis ชีววิทยา</vt:lpstr>
      <vt:lpstr>สัตววิทยา</vt:lpstr>
      <vt:lpstr>ข้อมูลใน regis สัตววิทยา</vt:lpstr>
      <vt:lpstr>รายชื่อนิสิต</vt:lpstr>
      <vt:lpstr>Data รายชื่อ</vt:lpstr>
      <vt:lpstr>D35</vt:lpstr>
      <vt:lpstr>ฝึกงาน</vt:lpstr>
      <vt:lpstr>โครงสร้าง</vt:lpstr>
      <vt:lpstr>รายละเอียด</vt:lpstr>
      <vt:lpstr>ชีววิทยา!Print_Area</vt:lpstr>
      <vt:lpstr>สัตววิทยา!Print_Area</vt:lpstr>
      <vt:lpstr>ชีววิทยา!Print_Titles</vt:lpstr>
      <vt:lpstr>สัตววิทยา!Print_Titles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fscibpp</dc:creator>
  <cp:lastModifiedBy>benyapa peungpo</cp:lastModifiedBy>
  <cp:lastPrinted>2024-05-30T13:23:56Z</cp:lastPrinted>
  <dcterms:created xsi:type="dcterms:W3CDTF">2020-01-16T04:58:44Z</dcterms:created>
  <dcterms:modified xsi:type="dcterms:W3CDTF">2024-05-30T13:24:28Z</dcterms:modified>
</cp:coreProperties>
</file>